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xl/worksheets/sheet14.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G:\Fisheries\B-Fisheries\EXECUTIVE SERVICES\PROSPECTIVE COST RECOVERY\Cost Recovery Reporting\2017-18 CR Report\"/>
    </mc:Choice>
  </mc:AlternateContent>
  <xr:revisionPtr revIDLastSave="0" documentId="10_ncr:100000_{1CA6F8DA-1685-4523-895D-84EB97E1C95F}" xr6:coauthVersionLast="31" xr6:coauthVersionMax="31" xr10:uidLastSave="{00000000-0000-0000-0000-000000000000}"/>
  <bookViews>
    <workbookView xWindow="-15" yWindow="-15" windowWidth="13440" windowHeight="11760" tabRatio="599" firstSheet="20" activeTab="20" xr2:uid="{00000000-000D-0000-FFFF-FFFF00000000}"/>
  </bookViews>
  <sheets>
    <sheet name="Sheet1" sheetId="101" r:id="rId1"/>
    <sheet name="CZ Abalone" sheetId="89" r:id="rId2"/>
    <sheet name="EZ Abalone" sheetId="90" r:id="rId3"/>
    <sheet name="WZ Abalone" sheetId="88" r:id="rId4"/>
    <sheet name="Bait (General)" sheetId="77" r:id="rId5"/>
    <sheet name="GL Bait" sheetId="80" r:id="rId6"/>
    <sheet name="LT Bait" sheetId="82" r:id="rId7"/>
    <sheet name="Mallacoota Bait" sheetId="83" r:id="rId8"/>
    <sheet name="Snowy River Bait" sheetId="85" r:id="rId9"/>
    <sheet name="Sydenham Inlet Bait" sheetId="84" r:id="rId10"/>
    <sheet name="Corner Inlet" sheetId="24" r:id="rId11"/>
    <sheet name="Eel" sheetId="78" r:id="rId12"/>
    <sheet name="Giant crab" sheetId="95" r:id="rId13"/>
    <sheet name="Gippsland Lakes" sheetId="74" r:id="rId14"/>
    <sheet name="GL Mussel Dive" sheetId="81" r:id="rId15"/>
    <sheet name="OFAL" sheetId="98" r:id="rId16"/>
    <sheet name="PPB Mussel Bait" sheetId="86" r:id="rId17"/>
    <sheet name="Ocean Purse Seine" sheetId="99" r:id="rId18"/>
    <sheet name="EZ Rock lobster" sheetId="94" r:id="rId19"/>
    <sheet name="WZ Rock lobster" sheetId="93" r:id="rId20"/>
    <sheet name="PPB Dive Scallop" sheetId="92" r:id="rId21"/>
    <sheet name="Ocean scallop" sheetId="97" r:id="rId22"/>
    <sheet name="Sea Urchin" sheetId="91" r:id="rId23"/>
    <sheet name="Inshore trawl" sheetId="75" r:id="rId24"/>
    <sheet name="WP-PPB" sheetId="76" r:id="rId25"/>
    <sheet name="Wrasse" sheetId="79" r:id="rId26"/>
    <sheet name="FR Abalone" sheetId="96" r:id="rId27"/>
    <sheet name="FR Scallops" sheetId="100" r:id="rId28"/>
  </sheets>
  <definedNames>
    <definedName name="indi">#REF!</definedName>
  </definedNames>
  <calcPr calcId="179017"/>
</workbook>
</file>

<file path=xl/calcChain.xml><?xml version="1.0" encoding="utf-8"?>
<calcChain xmlns="http://schemas.openxmlformats.org/spreadsheetml/2006/main">
  <c r="G14" i="93" l="1"/>
  <c r="I14" i="93" s="1"/>
  <c r="K14" i="93" s="1"/>
  <c r="G19" i="93" l="1"/>
  <c r="I19" i="93" s="1"/>
  <c r="K19" i="93" s="1"/>
  <c r="G36" i="93"/>
  <c r="I36" i="93" s="1"/>
  <c r="K36" i="93" s="1"/>
  <c r="G5" i="93"/>
  <c r="I5" i="93" s="1"/>
  <c r="K5" i="93" s="1"/>
  <c r="G10" i="93"/>
  <c r="I10" i="93" s="1"/>
  <c r="K10" i="93" s="1"/>
  <c r="G32" i="93"/>
  <c r="I32" i="93" s="1"/>
  <c r="K32" i="93" s="1"/>
  <c r="G29" i="93"/>
  <c r="I29" i="93" s="1"/>
  <c r="K29" i="93" s="1"/>
  <c r="G22" i="93"/>
  <c r="I22" i="93" s="1"/>
  <c r="K22" i="93" s="1"/>
  <c r="G34" i="94"/>
  <c r="I34" i="94" s="1"/>
  <c r="K34" i="94" s="1"/>
  <c r="G31" i="94"/>
  <c r="I31" i="94" s="1"/>
  <c r="K31" i="94" s="1"/>
  <c r="G24" i="94"/>
  <c r="I24" i="94" s="1"/>
  <c r="K24" i="94" s="1"/>
  <c r="G14" i="94"/>
  <c r="I14" i="94" s="1"/>
  <c r="K14" i="94" s="1"/>
  <c r="G10" i="94"/>
  <c r="I10" i="94" s="1"/>
  <c r="K10" i="94" s="1"/>
  <c r="G5" i="94"/>
  <c r="I5" i="94" s="1"/>
  <c r="K5" i="94" s="1"/>
  <c r="I19" i="100"/>
  <c r="K19" i="100" s="1"/>
  <c r="I16" i="100"/>
  <c r="K16" i="100"/>
  <c r="I8" i="100"/>
  <c r="K8" i="100" s="1"/>
  <c r="H10" i="96"/>
  <c r="J10" i="96"/>
  <c r="J23" i="78"/>
  <c r="L23" i="78" s="1"/>
  <c r="J19" i="78"/>
  <c r="L19" i="78" s="1"/>
  <c r="J13" i="78"/>
  <c r="L13" i="78" s="1"/>
  <c r="J8" i="78"/>
  <c r="L8" i="78" s="1"/>
  <c r="I20" i="86"/>
  <c r="K20" i="86" s="1"/>
  <c r="I16" i="86"/>
  <c r="K16" i="86" s="1"/>
  <c r="I11" i="86"/>
  <c r="K11" i="86" s="1"/>
  <c r="I5" i="86"/>
  <c r="K5" i="86" s="1"/>
  <c r="H28" i="85"/>
  <c r="I28" i="85" s="1"/>
  <c r="K28" i="85" s="1"/>
  <c r="I24" i="85"/>
  <c r="K24" i="85" s="1"/>
  <c r="I17" i="85"/>
  <c r="K17" i="85" s="1"/>
  <c r="I13" i="85"/>
  <c r="K13" i="85" s="1"/>
  <c r="I5" i="85"/>
  <c r="K5" i="85" s="1"/>
  <c r="I13" i="84"/>
  <c r="K13" i="84" s="1"/>
  <c r="I5" i="84"/>
  <c r="K5" i="84" s="1"/>
  <c r="H28" i="83"/>
  <c r="I28" i="83" s="1"/>
  <c r="K28" i="83" s="1"/>
  <c r="I24" i="83"/>
  <c r="K24" i="83" s="1"/>
  <c r="I17" i="83"/>
  <c r="K17" i="83" s="1"/>
  <c r="I13" i="83"/>
  <c r="K13" i="83" s="1"/>
  <c r="I5" i="83"/>
  <c r="K5" i="83" s="1"/>
  <c r="H28" i="82"/>
  <c r="I28" i="82" s="1"/>
  <c r="K28" i="82" s="1"/>
  <c r="I24" i="82"/>
  <c r="K24" i="82" s="1"/>
  <c r="I17" i="82"/>
  <c r="K17" i="82" s="1"/>
  <c r="I13" i="82"/>
  <c r="K13" i="82" s="1"/>
  <c r="I5" i="82"/>
  <c r="K5" i="82" s="1"/>
  <c r="H20" i="81"/>
  <c r="I20" i="81" s="1"/>
  <c r="K20" i="81" s="1"/>
  <c r="I16" i="81"/>
  <c r="K16" i="81" s="1"/>
  <c r="I5" i="81"/>
  <c r="K5" i="81" s="1"/>
  <c r="H28" i="80"/>
  <c r="I28" i="80" s="1"/>
  <c r="I24" i="80"/>
  <c r="K24" i="80" s="1"/>
  <c r="I17" i="80"/>
  <c r="K17" i="80" s="1"/>
  <c r="I13" i="80"/>
  <c r="K13" i="80" s="1"/>
  <c r="I5" i="80"/>
  <c r="K5" i="80" s="1"/>
  <c r="H20" i="77"/>
  <c r="I20" i="77" s="1"/>
  <c r="K20" i="77" s="1"/>
  <c r="I16" i="77"/>
  <c r="K16" i="77" s="1"/>
  <c r="I11" i="77"/>
  <c r="K11" i="77" s="1"/>
  <c r="I5" i="77"/>
  <c r="K5" i="77" s="1"/>
  <c r="H20" i="99"/>
  <c r="I20" i="99" s="1"/>
  <c r="K20" i="99" s="1"/>
  <c r="I16" i="99"/>
  <c r="K16" i="99" s="1"/>
  <c r="K11" i="99"/>
  <c r="I11" i="99"/>
  <c r="I5" i="99"/>
  <c r="K5" i="99" s="1"/>
  <c r="H20" i="98"/>
  <c r="I20" i="98" s="1"/>
  <c r="K20" i="98" s="1"/>
  <c r="I11" i="98"/>
  <c r="K11" i="98" s="1"/>
  <c r="I5" i="98"/>
  <c r="K5" i="98" s="1"/>
  <c r="H29" i="74"/>
  <c r="I29" i="74" s="1"/>
  <c r="K29" i="74" s="1"/>
  <c r="I25" i="74"/>
  <c r="K25" i="74" s="1"/>
  <c r="I13" i="74"/>
  <c r="K13" i="74" s="1"/>
  <c r="I5" i="74"/>
  <c r="K5" i="74" s="1"/>
  <c r="I13" i="92"/>
  <c r="K13" i="92" s="1"/>
  <c r="H42" i="93"/>
  <c r="I42" i="93" s="1"/>
  <c r="K42" i="93" s="1"/>
  <c r="H44" i="94"/>
  <c r="I44" i="94" s="1"/>
  <c r="K44" i="94" s="1"/>
  <c r="I38" i="94"/>
  <c r="K38" i="94" s="1"/>
  <c r="I21" i="94"/>
  <c r="K21" i="94" s="1"/>
  <c r="H38" i="88"/>
  <c r="I38" i="88" s="1"/>
  <c r="K38" i="88" s="1"/>
  <c r="I30" i="88"/>
  <c r="K30" i="88" s="1"/>
  <c r="I19" i="88"/>
  <c r="K19" i="88" s="1"/>
  <c r="I15" i="88"/>
  <c r="K15" i="88" s="1"/>
  <c r="I10" i="88"/>
  <c r="K10" i="88" s="1"/>
  <c r="H36" i="89"/>
  <c r="I36" i="89" s="1"/>
  <c r="K36" i="89" s="1"/>
  <c r="I28" i="89"/>
  <c r="K28" i="89" s="1"/>
  <c r="I18" i="89"/>
  <c r="K18" i="89" s="1"/>
  <c r="I14" i="89"/>
  <c r="K14" i="89" s="1"/>
  <c r="I9" i="89"/>
  <c r="K9" i="89" s="1"/>
  <c r="I4" i="89"/>
  <c r="K4" i="89" s="1"/>
  <c r="H38" i="90"/>
  <c r="I38" i="90" s="1"/>
  <c r="K38" i="90" s="1"/>
  <c r="I30" i="90"/>
  <c r="K30" i="90" s="1"/>
  <c r="I19" i="90"/>
  <c r="K19" i="90" s="1"/>
  <c r="I15" i="90"/>
  <c r="K15" i="90" s="1"/>
  <c r="I10" i="90"/>
  <c r="K10" i="90" s="1"/>
  <c r="I5" i="90"/>
  <c r="K5" i="90" s="1"/>
  <c r="L5" i="78"/>
</calcChain>
</file>

<file path=xl/sharedStrings.xml><?xml version="1.0" encoding="utf-8"?>
<sst xmlns="http://schemas.openxmlformats.org/spreadsheetml/2006/main" count="4677" uniqueCount="644">
  <si>
    <t>Function</t>
  </si>
  <si>
    <t>Description</t>
  </si>
  <si>
    <t>FTE ($)</t>
  </si>
  <si>
    <t>Operating ($)</t>
  </si>
  <si>
    <t>Total ($)</t>
  </si>
  <si>
    <t>Rec.%</t>
  </si>
  <si>
    <t xml:space="preserve">Inspections are undertaken at any time in any location to ensure the level of compliance is proven to be at an acceptable level. </t>
  </si>
  <si>
    <t xml:space="preserve">The outcome of this activity maintains or raises a risk perception in the mind of any commercial fisher who is contemplating committing an offence. </t>
  </si>
  <si>
    <t>Fisheries Management Services</t>
  </si>
  <si>
    <t>Operation of the C&amp;E Unit (Monitoring receipt of C&amp;E returns; entering of details in the database; checking accuracy; printing C&amp;E reports as required).</t>
  </si>
  <si>
    <t>All data entered in the data base within 3 working days of receipt of dockets.</t>
  </si>
  <si>
    <t>Operational costs only for the provision of secretariat service for the FCRSC (e.g. Chair’s services, meeting room hire, and committee allowances for travel, accommodation and meals).</t>
  </si>
  <si>
    <t>FCRSC minutes prepared and circulated within 7 working days of meetings.</t>
  </si>
  <si>
    <t>Prospective cost recovery system</t>
  </si>
  <si>
    <t>Research Services</t>
  </si>
  <si>
    <t>Deliverables</t>
  </si>
  <si>
    <t>Total Rec. ($)*</t>
  </si>
  <si>
    <t xml:space="preserve">Deliverables </t>
  </si>
  <si>
    <t>Key performance indicator</t>
  </si>
  <si>
    <t>Traffic light</t>
  </si>
  <si>
    <t>FCRSC meeting agenda and papers circulated at least a week in advance of meetings.</t>
  </si>
  <si>
    <t>Included in FTE costs</t>
  </si>
  <si>
    <t xml:space="preserve">Using intelligence, targeted inspections conducted:
• at sea, and
• at landing,
to detect and deter non-compliance with legislation.
</t>
  </si>
  <si>
    <t>All requests for the Corner Inlet Fishery data provided within 5 working days.</t>
  </si>
  <si>
    <t>Rec. %</t>
  </si>
  <si>
    <t>FTE</t>
  </si>
  <si>
    <t>Tot. Rec. ($)</t>
  </si>
  <si>
    <t>Key performance indicator**</t>
  </si>
  <si>
    <t>Acknowledge all requests within five business days of receipt including providing date for completion</t>
  </si>
  <si>
    <t>Data entered within 3 working days of receipt of dockets.</t>
  </si>
  <si>
    <t xml:space="preserve">Requests provided within 5 working days. </t>
  </si>
  <si>
    <t>Analyse data to assess the status of the stocks.</t>
  </si>
  <si>
    <t>Annual reporting of catch and effort data and Stock Status for key species.</t>
  </si>
  <si>
    <t>Annual reporting of black bream  pre-recruit survey and commercial catch sampling.</t>
  </si>
  <si>
    <t xml:space="preserve">Identify improvements. </t>
  </si>
  <si>
    <t>Respond to stakeholder requests for information.</t>
  </si>
  <si>
    <t>Support key initiatives.</t>
  </si>
  <si>
    <t>Annual report with prioritized list of improvements for fisheries stock assessment.</t>
  </si>
  <si>
    <t>Response.</t>
  </si>
  <si>
    <t xml:space="preserve">Reference points </t>
  </si>
  <si>
    <t>Acknowledge all requests within 5 business days of receipt including providing date for completion</t>
  </si>
  <si>
    <t>Response to requests for information from stakeholders</t>
  </si>
  <si>
    <t>Prepare and provide management advice to the Fisheries Victoria Executive for decision-making.</t>
  </si>
  <si>
    <t>Proactively engage with stakeholders and manage relationships to foster improved collaborative approach to management and progress agreed initiatives.</t>
  </si>
  <si>
    <t>Preparation of material for stakeholder consultation and logistics for organising meetings.</t>
  </si>
  <si>
    <t>Develop guidelines for developing reference points to inform management of Victoria’s fisheries.</t>
  </si>
  <si>
    <t>Respond to emerging issues in fisheries management.</t>
  </si>
  <si>
    <t>Meeting/ consultation with stakeholders on the management response to stock status report.</t>
  </si>
  <si>
    <t>Response to requests for information from stakeholders.</t>
  </si>
  <si>
    <t>Consult with stakeholders over management objectives and reference points.</t>
  </si>
  <si>
    <t>Regularly engage with stakeholders to understand the status of the fishery and set priorities for work.</t>
  </si>
  <si>
    <t>Implement management changes that ensure the sustainability of the fishery.</t>
  </si>
  <si>
    <t>Acknowledge all requests within five business days of receipt including providing date for completion.</t>
  </si>
  <si>
    <t>Liaise with Seafood Industry Victoria quarterly to identify stakeholder issues, maintain an issues log and follow up on issues.</t>
  </si>
  <si>
    <t>Management objectives and reference points for the Corner Inlet fishery.</t>
  </si>
  <si>
    <t>Management objectives and reference points for the Gippsland Lakes fishery.</t>
  </si>
  <si>
    <t>Management objectives and reference points for the Victorian Trawl (Inshore) fishery.</t>
  </si>
  <si>
    <t>Research</t>
  </si>
  <si>
    <t>Number of Licences in the Fishery = 12</t>
  </si>
  <si>
    <t>KPI**</t>
  </si>
  <si>
    <t>Rec %</t>
  </si>
  <si>
    <t>Total Rec. ($)</t>
  </si>
  <si>
    <t>Data collection, monitoring and analysis for stock assessment</t>
  </si>
  <si>
    <t>KPI</t>
  </si>
  <si>
    <t>Using intelligence, targeted inspections conducted at sea, and at landing, to detect and deter non-compliance with legislation.</t>
  </si>
  <si>
    <t>The outcome of this activity maintains or raises a risk perception in the mind of any commercial fisher who is contemplating committing an offence. This leads to maximising voluntary compliance and creating a deterrent effect.</t>
  </si>
  <si>
    <t xml:space="preserve">Inspections are undertaken at any time in any location to ensure compliance.  This involves: 
-      Enforcement of size limits at the reef code level where there is clear differentiation between reefs (1 by regulation).
-      Enforcement of take-area reporting.
-      Enforcement of take when zonal TACC or allocated quota holding is reached.
</t>
  </si>
  <si>
    <t>Using intelligence, targeted inspections conducted:
·        at sea, 
·        at landing,
·        in transit, and
·        at processor.</t>
  </si>
  <si>
    <t>Note there is no enforcement of catch limits at finer level than zones.</t>
  </si>
  <si>
    <t>Integrity of the quota management system maintained.</t>
  </si>
  <si>
    <t>Divers</t>
  </si>
  <si>
    <t>Administration of abalone quota accounting at diver level (ie monitoring and adjustment of quota balances via in-person reporting and IVR, and other support services) for the Eastern Zone.</t>
  </si>
  <si>
    <t>All quota balances adjusted within 24 hrs of receipt of required documentation.</t>
  </si>
  <si>
    <t>All data entered in to FILS within 5 working days of receipt of required documentation.</t>
  </si>
  <si>
    <t>All catch reports and Quota statements supplied to quota holders within 2 working days of the request.</t>
  </si>
  <si>
    <t>All monthly catch and statistics reports provided to Abalone Management within 5 working days of the end of the month.</t>
  </si>
  <si>
    <t>All supplies of Bin Tags, Abalone Docket books, pre-paid envelopes, etc. despatched to divers within 2 working days of request (when supplies on hand).</t>
  </si>
  <si>
    <t>Provision of Duty Officer 24 hours per day</t>
  </si>
  <si>
    <t>Cost recovery administration per licence</t>
  </si>
  <si>
    <t>Data collection</t>
  </si>
  <si>
    <t>Complete QA/QC on data</t>
  </si>
  <si>
    <t>Industry and FV data</t>
  </si>
  <si>
    <t>Analyse data to assess the status of the stock</t>
  </si>
  <si>
    <t>Analysis of data</t>
  </si>
  <si>
    <t>Stock assessment</t>
  </si>
  <si>
    <t>Reef report cards</t>
  </si>
  <si>
    <t>Identify improvements</t>
  </si>
  <si>
    <t>Respond to stakeholder requests for information</t>
  </si>
  <si>
    <t>Response</t>
  </si>
  <si>
    <t>Collect data using fisheries dependent and independent sources</t>
  </si>
  <si>
    <t>Summary of Industry perspectives relevant to stock assessment</t>
  </si>
  <si>
    <t>Annual report with prioritised list of improvements for fisheries stock assessment</t>
  </si>
  <si>
    <t>Trial of data loggers for the Rock Lobster Fishery to commence in November*</t>
  </si>
  <si>
    <t>In consultation with industry and external contractor, develop a data visualisation project</t>
  </si>
  <si>
    <t>Contractor presents prototype of interactive web-based stock assessment report at RLRAG meeting in 2017</t>
  </si>
  <si>
    <t>In consultation with Industry, develop an approach to using e-logbooks in the Rock Lobster Fishery</t>
  </si>
  <si>
    <t>Trial of e-log books for the Rock Lobster Fishery</t>
  </si>
  <si>
    <t>Acknowledge all requests within 5 business days of receipt including providing date for completion.</t>
  </si>
  <si>
    <t>Annual report with prioritised list of improvements for fisheries stock assessment and meeting to discuss results</t>
  </si>
  <si>
    <t>Support for research done on urchins</t>
  </si>
  <si>
    <t>Advice and analysis</t>
  </si>
  <si>
    <t>Peer review of fishery independent survey sites</t>
  </si>
  <si>
    <t>Coordinate review of information and anaylsis used to determine stock status andconsultation with stakeholders</t>
  </si>
  <si>
    <t>Stock assessment meeting with industry to discuss outcomes</t>
  </si>
  <si>
    <t>Peer reviewed stock assessment report and invitations to stakeholders to attend TACC setting workshop provided to industry</t>
  </si>
  <si>
    <t>Support for consultation activities
-Logistics
-Contract management</t>
  </si>
  <si>
    <t>TACC workshop held in agreed locations in the Eastern Zone</t>
  </si>
  <si>
    <t>Two-week statutory consultation process by post following TACC workshop</t>
  </si>
  <si>
    <t>Prepare and submit supporting information for decision-making on catch limits and management controls</t>
  </si>
  <si>
    <t>Further Quota Order and Fisheries Notice (if required)</t>
  </si>
  <si>
    <t>Notify stakeholders of decisions</t>
  </si>
  <si>
    <t>Response to submissions</t>
  </si>
  <si>
    <t>Acknowledge all requests for information within five days of receipt including providing a date for completion</t>
  </si>
  <si>
    <t>Meetings and or contact between DEDJTR fishery manager and nominated fishery stakeolder(s)</t>
  </si>
  <si>
    <t>Periodic meetings and or contact between DEDJTR staff and nominated fishery stakeholder(s) as required including harvest strategy development</t>
  </si>
  <si>
    <t>Progress report</t>
  </si>
  <si>
    <t>Abalone fishery management plan actions</t>
  </si>
  <si>
    <t>Results provided to fisheries managers within 4 weeks of request or as part of scheduled stock assessments.</t>
  </si>
  <si>
    <t>Results provided to fisheries managers within 4 weeks of request or scheduled stock assessment.</t>
  </si>
  <si>
    <t>Species/fishery specific surveys, projects and assessment. Includes science on biological parameters of species where specifically related to the assessment of sustainable take e.g. aging.  Does not include commercial catch and effort collection.</t>
  </si>
  <si>
    <t>Statutory consultation documents sent to stakeholders</t>
  </si>
  <si>
    <t>Administration of abalone quota accounting at diver level (ie monitoring and adjustment of quota balances via in-person reporting and IVR, and other support services) for the Central Zone.</t>
  </si>
  <si>
    <t>Administration of abalone quota accounting at diver level (ie monitoring and adjustment of quota balances via in-person reporting and IVR, and other support services) for the Western Zone.</t>
  </si>
  <si>
    <t>All quota balances adjusted within 24 hrs of receipt of documentation.</t>
  </si>
  <si>
    <t>Administration of fisheries quota accounting (Monitoring and adjustment of quota balances via in-person reporting and IVR).</t>
  </si>
  <si>
    <t>Quota balances adjusted within 24 hrs of receipt of required documentation.</t>
  </si>
  <si>
    <t>Data entered in to FILS within 5 working days of receipt of required documentation.</t>
  </si>
  <si>
    <t>Catch reports and Quota statements supplied to quota holders within 2 working days of the request.</t>
  </si>
  <si>
    <t>Monthly catch and statistics reports provided to management within 5 working days of the end of the month.</t>
  </si>
  <si>
    <t>Bin Tags, Abalone Docket books, pre-paid envelopes, etc. despatched to divers within 2 working days of request (when supplies on hand).</t>
  </si>
  <si>
    <t>Duty officer provided 24 hours per day</t>
  </si>
  <si>
    <t>Meeting with industry held</t>
  </si>
  <si>
    <t>Two-week statutory consultation process</t>
  </si>
  <si>
    <t>Provision of Duty Officer 24 hours per day.</t>
  </si>
  <si>
    <t>Duty Officer available 24 hours per day</t>
  </si>
  <si>
    <t>Monitoring and adjustment of quota  (follow up on over quota, incomplete reports, and receive calls from fishers when they experience difficulties with reporting).</t>
  </si>
  <si>
    <t>Stock assessment to inform TACC-setting</t>
  </si>
  <si>
    <t>No research services will be provided to the Scallop (Ocean) fishery until further notice</t>
  </si>
  <si>
    <t>It has been agreed that no research services will be provided to the Sea Urchin fishery until further notice</t>
  </si>
  <si>
    <t>It has been agreed that no TACC forums will be held with  the Sea Urchin fishery until further notice</t>
  </si>
  <si>
    <t>On track</t>
  </si>
  <si>
    <t>Comment</t>
  </si>
  <si>
    <t>Inspections are undertaken at any time in any location to ensure the level of compliance is proven to be at an acceptable level.</t>
  </si>
  <si>
    <t>This leads to maximising voluntary compliance, and creates a deterrent effect.</t>
  </si>
  <si>
    <t>NIL</t>
  </si>
  <si>
    <t>Using intelligence, targeted inspections conducted to detect and deter non-compliance with legislation.</t>
  </si>
  <si>
    <t xml:space="preserve">Inspections are undertaken at any time in any location to ensure compliance.  This involves: 
- Enforcement of size limits.
- Enforcement of take-area reporting.
- Enforcement of take when allocated quota holding is reached.
</t>
  </si>
  <si>
    <t xml:space="preserve">Using intelligence, targeted inspections conducted:
-        at sea, 
-        on land and,
-        at processor.
</t>
  </si>
  <si>
    <t>Coordinate review of information and analysis used to determine stock status in consultation with stakeholders</t>
  </si>
  <si>
    <t>Stock assessment meeting with industry/RAG to discuss draft</t>
  </si>
  <si>
    <t xml:space="preserve">Coordinate peer review of draft stock assessment </t>
  </si>
  <si>
    <t>Peer reviewed stock assessment</t>
  </si>
  <si>
    <t>Support for consultation activities
- Logistics
- Contract management</t>
  </si>
  <si>
    <t>Preparation of material for stakeholder consultation on catch limits and management controls</t>
  </si>
  <si>
    <t>Preparation of supporting information for decision-making on catch limits and management controls</t>
  </si>
  <si>
    <t>Proactively engage with stakeholders and manage relationships to foster improved collaborative approach to management and progress agreed initiatives</t>
  </si>
  <si>
    <t>Response to requests for information including stock assessment results.</t>
  </si>
  <si>
    <t>Manage the Rock Lobster and Giant Crab Resource Assessment Group (RLRAG)</t>
  </si>
  <si>
    <t>The RLRAG reviews stock assessments and approaches to managing the rock lobster fishery</t>
  </si>
  <si>
    <t>The RLRAG undertakes its work in accordance with the agreed work plan</t>
  </si>
  <si>
    <t>Manage the IMAS rock lobster and giant crab science contract</t>
  </si>
  <si>
    <t>Manage the IMAS rock lobster and giant crab science contract is managed in accordance with government procurement policy</t>
  </si>
  <si>
    <t>Contract deliverables are completed in accordance with the agreed schedule</t>
  </si>
  <si>
    <t>Trial of data loggers for the Rock Lobster Fishery</t>
  </si>
  <si>
    <t>Project for trialling e-log books for the Rock Lobster Fishery designed</t>
  </si>
  <si>
    <t>Operation of the C&amp;E Unit (Monitoring receipt of C&amp;E returns; entering of details in the database; checking accuracy; printing C&amp;E reports as required)</t>
  </si>
  <si>
    <t>All requests for rock lobster data provided within 5 working days.</t>
  </si>
  <si>
    <t>All quota balances adjusted within 24 hours of receipt of documentation.</t>
  </si>
  <si>
    <t>Monitoring and adjustment of quota  (follow up on over quota, incomplete reports, and receive calls from fishers when they experience difficulties with IVR)</t>
  </si>
  <si>
    <t>Further Quota Order</t>
  </si>
  <si>
    <t>TACC workshop held in agreed locations in the Western Zone</t>
  </si>
  <si>
    <t>Collect data using fisheries dependent sources</t>
  </si>
  <si>
    <t xml:space="preserve">Inspections are undertaken at any time in any location to ensure compliance.  This involves: 
-        Enforcement of size limits.
-        Enforcement of take-area reporting.
-        Enforcement of take when allocated quota holding is reached.
</t>
  </si>
  <si>
    <t>Minimum two-week statutory consultation process</t>
  </si>
  <si>
    <t>Statutory consultation undertaken at least 30 days prior to the end of the fishing season.</t>
  </si>
  <si>
    <r>
      <t xml:space="preserve">Further Quota Orders and, if required, Fisheries Notices published in the </t>
    </r>
    <r>
      <rPr>
        <i/>
        <sz val="10"/>
        <color theme="1"/>
        <rFont val="Arial"/>
        <family val="2"/>
      </rPr>
      <t>Victoria Government Gazette</t>
    </r>
  </si>
  <si>
    <t xml:space="preserve">Conduct port meetings and or other agreed to meetings  </t>
  </si>
  <si>
    <t>Supply documentation to licence holders and operators throughout the season (CDR books, coff register books, quota statements)</t>
  </si>
  <si>
    <t xml:space="preserve">Send out new documentation to licence holders at completion of licence renewal. </t>
  </si>
  <si>
    <t>Process quota transfers and provide clearance to commercial licensing for licence variations (operators, coffs etc)</t>
  </si>
  <si>
    <t>Assist compliance officers by providing reports and information, also prepare documentation of court procedures.</t>
  </si>
  <si>
    <t>Using intelligence targeted inspections conducted at fish receiver premises to maintain the integrity of the quota management system.</t>
  </si>
  <si>
    <t>Operational management of marine and estuarine fisheries</t>
  </si>
  <si>
    <t>Administration of scallop balances at the processor level (i.e. monitoring and adjustment of quota balances, and other support services).</t>
  </si>
  <si>
    <r>
      <t>All monitoring and adjustment of scallop balances (incoming and outgoing) completed w</t>
    </r>
    <r>
      <rPr>
        <sz val="10"/>
        <color rgb="FF000000"/>
        <rFont val="Arial"/>
        <family val="2"/>
      </rPr>
      <t xml:space="preserve">ithin 24 hrs of receipt of documentation. </t>
    </r>
  </si>
  <si>
    <t>Periodic meetings and or contact between DEDJTR staff and nominated fishery stakeholder(s) as required</t>
  </si>
  <si>
    <t>Increase confidence in data being used for statutory decision-making.</t>
  </si>
  <si>
    <t>Coordinate review of information and anaylsis used to determine stock status and consultation with stakeholders</t>
  </si>
  <si>
    <t>Duty officer provided 24 hours per day.</t>
  </si>
  <si>
    <t xml:space="preserve"> </t>
  </si>
  <si>
    <t>1. Fisheries Management Services</t>
  </si>
  <si>
    <t>2. Compliance Services</t>
  </si>
  <si>
    <t>4. Administration Services</t>
  </si>
  <si>
    <t>4.1 Licence Administration Services</t>
  </si>
  <si>
    <t>4.2 Cost Recovery Administration Services</t>
  </si>
  <si>
    <t>4.1.1 Commercial Catch and Effort</t>
  </si>
  <si>
    <t>4.2.1 Cost recovery administration</t>
  </si>
  <si>
    <t>2.1 Inspections of licenced or authorised commercial fishers</t>
  </si>
  <si>
    <t>1.1 Operational Management of fisheries</t>
  </si>
  <si>
    <t>4.1 Licence Administration</t>
  </si>
  <si>
    <t>4.1.1 Quota catch recording services</t>
  </si>
  <si>
    <t>4.2 Cost Recovery Administration</t>
  </si>
  <si>
    <t>1.2 Key Initiatives</t>
  </si>
  <si>
    <t>3. Research Services</t>
  </si>
  <si>
    <t>3.1 Data collection, monitoring, analysis and advice to support fisheries management decision making.</t>
  </si>
  <si>
    <t>1.Fisheries Management Services</t>
  </si>
  <si>
    <t>1.1 Setting quota and harvest limits</t>
  </si>
  <si>
    <t>1.2 Operational management</t>
  </si>
  <si>
    <t>3.1 Data collection, monitoring, analysis and advice to support fisheries management decision making</t>
  </si>
  <si>
    <t>4.1.1 Quota catch recording and administration services</t>
  </si>
  <si>
    <t>4.1.2 Quota catch recording services</t>
  </si>
  <si>
    <t>3.2 Key initiatives</t>
  </si>
  <si>
    <t>3.3 Operational Management</t>
  </si>
  <si>
    <t>1.1 Set Catch Limits and Management Controls</t>
  </si>
  <si>
    <t>1.2 Operational Management</t>
  </si>
  <si>
    <t>1.3 Key Initiatives</t>
  </si>
  <si>
    <t>Monitoring and adjustment of quota  (follow up on over quota, incomplete reports, and receive calls from fishers when they experience difficulties with IVR).</t>
  </si>
  <si>
    <t>3.2 Support key initiatives</t>
  </si>
  <si>
    <t>Acknowledge all requests for information within five days of receipt including a date for completion</t>
  </si>
  <si>
    <r>
      <rPr>
        <b/>
        <sz val="10"/>
        <color theme="1"/>
        <rFont val="Arial"/>
        <family val="2"/>
      </rPr>
      <t>Receivers (Processors)</t>
    </r>
    <r>
      <rPr>
        <sz val="10"/>
        <color theme="1"/>
        <rFont val="Arial"/>
        <family val="2"/>
      </rPr>
      <t xml:space="preserve">
Administration of abalone balances at the processor level (i.e. monitoring and adjustment of quota balances, and other support services).</t>
    </r>
  </si>
  <si>
    <t xml:space="preserve">All monitoring and adjustment of abalone balances (incoming and outgoing) completed within 24 hrs of receipt of documentation. 
</t>
  </si>
  <si>
    <t>Confirmation of WEB information on Abalone Transfer Certificates (ATC’s), and data entered into FILS within 5 working days of receipt of required documentation.</t>
  </si>
  <si>
    <t xml:space="preserve">Receivers informed of ATC discrepancies in writing, and FILS updated with written requested changes within 5 working days of receiving required documentation. </t>
  </si>
  <si>
    <t>Orders and supplies e.g. ATC books, Small Sales Return books, pre-paid envelopes (sent via registered post or express mail) completed with 2 working days of request.</t>
  </si>
  <si>
    <t>Applications (e.g. Fish Receiver applications) processed within 5 working days within receipt of required documents (Trader Number Requests responded to within 24 hours).</t>
  </si>
  <si>
    <t xml:space="preserve">Abalone balances completed within 24hrs of receipt of documentation
</t>
  </si>
  <si>
    <t>FILS updated within 5 working days.</t>
  </si>
  <si>
    <t>Discrepancies notified within 5 working days.</t>
  </si>
  <si>
    <t>Orders competed within 5 working days.</t>
  </si>
  <si>
    <t>Applications processed within 5 working days.</t>
  </si>
  <si>
    <t>All requests for the Sydenham Inlet (Bait) Fishery data provided within 5 working days.</t>
  </si>
  <si>
    <t>All requests for the Westernport/Port Phillip Bay Fishery data provided within 5 working days.</t>
  </si>
  <si>
    <t>All requests for the Trawl (Inshore) Fishery data provided within 5 working days.</t>
  </si>
  <si>
    <t>All requests for the Purse Seine (Ocean) Fishery data provided within 5 working days.</t>
  </si>
  <si>
    <t>All requests for the Ocean Fishery data provided within 5 working days.</t>
  </si>
  <si>
    <t>All requests for the Gippsland Lakes Fishery data provided within 5 working days.</t>
  </si>
  <si>
    <t>All requests for the Wrasse Fishery data provided within 5 working days.</t>
  </si>
  <si>
    <t>1.1 Set catch limits and management controls</t>
  </si>
  <si>
    <t>TACC workshop held in agreed locations in the Central Zone</t>
  </si>
  <si>
    <t>Agenda and papers circulated 2 weeks before meetings.</t>
  </si>
  <si>
    <t>Minutes circulated within 7 working days of meetings.</t>
  </si>
  <si>
    <t>Number of inspections for Fish Receiver (Scallops) reported annually</t>
  </si>
  <si>
    <t>Number of inspections for Fish Receiver (Abalone) reported annually</t>
  </si>
  <si>
    <t>Number of inspections for Giant Crab reported annually</t>
  </si>
  <si>
    <t>Number of inspections for Corner Inlet reported annually</t>
  </si>
  <si>
    <t>Number of inspections for Trawl (Inshore) reported annually</t>
  </si>
  <si>
    <t>Number of inspections for Westernport/Port Phillip Bay reported annually</t>
  </si>
  <si>
    <r>
      <t>Scallop balances (incoming and outgoing) completed w</t>
    </r>
    <r>
      <rPr>
        <sz val="10"/>
        <color rgb="FF000000"/>
        <rFont val="Arial"/>
        <family val="2"/>
      </rPr>
      <t xml:space="preserve">ithin 24 hrs of receipt </t>
    </r>
  </si>
  <si>
    <t>Commercial Catch and Effort</t>
  </si>
  <si>
    <t>All requests for Eel Fishery data provided within 5 working days.</t>
  </si>
  <si>
    <t>All requests for the Snowy River (Bait) Fishery data provided within 5 working days.</t>
  </si>
  <si>
    <t xml:space="preserve">4.1.1 Quota catch recording services </t>
  </si>
  <si>
    <t>Preparation of material for stakeholder consultation on catch limits and management contrls</t>
  </si>
  <si>
    <t>All requests for the Scallop (Ocean) Fishery data provided within 5 working days.</t>
  </si>
  <si>
    <t>Number of  Licences = 9</t>
  </si>
  <si>
    <t>Provide advice consistent with agreed to scope of works</t>
  </si>
  <si>
    <t>Periodic meetings and or contact between DEDJTR staff and nominated fishery stakeholder(s) as required, including the harvest strategy/FRAG.</t>
  </si>
  <si>
    <t>TACC workshop held in agreed location in the Western Zone</t>
  </si>
  <si>
    <t>Preperation of material for stakeholder consultation on catch limits and management controls</t>
  </si>
  <si>
    <t>Periodic meetings and or contact between DEDJTR staff and nominated fishery stakeholder(s) as required.</t>
  </si>
  <si>
    <t>Transferability arrangements established</t>
  </si>
  <si>
    <t>Pre-recruit survey and commercial catch sampling</t>
  </si>
  <si>
    <t>Meetings and or contact between DEDJTR fishery manager and nominated fishery stakeholder(s)</t>
  </si>
  <si>
    <t>Management objectives and reference points for the Bait (Sydenham Inlet) fishery.</t>
  </si>
  <si>
    <t>Management objectives and reference points for the Bait (Snowy River) fishery.</t>
  </si>
  <si>
    <t>All requests for the Bait (PPB Mussel) Fishery data provided within 5 working days.</t>
  </si>
  <si>
    <t>All requests for the Bait (Mallacoota Lower Lake) Fishery data provided within 5 working days.</t>
  </si>
  <si>
    <t>Management objectives and reference points for the Bait (Mallacoota Lower Lake) fishery.</t>
  </si>
  <si>
    <t>All requests for the Bait (Lake Tyers) Fishery data provided within 5 working days.</t>
  </si>
  <si>
    <t>Management objectives and reference points for the Bait (Lake Tyers) fishery.</t>
  </si>
  <si>
    <t>All requests for the Bait (Gippsland Lakes Mussel Dive) Fishery data provided within 5 working days.</t>
  </si>
  <si>
    <t>All requests for the Bait (Gippsland Lakes) Fishery data provided within 5 working days.</t>
  </si>
  <si>
    <t>Management objectives and reference points for the Bait (Gippsland Lakes) fishery.</t>
  </si>
  <si>
    <t>All requests for the Bait (General) Fishery data provided within 5 working days.</t>
  </si>
  <si>
    <t>Management objectives and reference points for the Wrasse fishery.</t>
  </si>
  <si>
    <t>Number of inspections for the Wrasse fishery reported annually</t>
  </si>
  <si>
    <t>Number of inspections for the Sea Urchin fishery reported annually</t>
  </si>
  <si>
    <t>Number of inspections for Scallop (Ocean) reported annually</t>
  </si>
  <si>
    <t>In consultation with industry, develop an approach to using data loggers in the Rock Lobster Fishery</t>
  </si>
  <si>
    <t>In consultation with industry, develop an approach to using e-logbooks in the Rock Lobster Fishery</t>
  </si>
  <si>
    <t>3.1 Data collection, monitoring, analysis &amp; advice to support fisheries management decision making</t>
  </si>
  <si>
    <t>Proactively engage with stakeholders. Manage relationships to foster improved collaborative approach to management &amp; progress agreed initiatives</t>
  </si>
  <si>
    <t>Prepare &amp; submit supporting information for decision-making on catch limits &amp; management controls</t>
  </si>
  <si>
    <t>Administration of fisheries quota accounting (Monitoring &amp; adjustment of quota balances via in-person reporting &amp; IVR).</t>
  </si>
  <si>
    <t>4.1.1 Quota catch recording &amp; administration services</t>
  </si>
  <si>
    <t>Facilitate on behalf of industry, a Funding Agreement between Southern Rock Lobster Limited (SRL) &amp; FV</t>
  </si>
  <si>
    <r>
      <rPr>
        <sz val="10"/>
        <color theme="1"/>
        <rFont val="Arial"/>
        <family val="2"/>
      </rPr>
      <t>TACC workshop held</t>
    </r>
    <r>
      <rPr>
        <b/>
        <sz val="10"/>
        <color theme="1"/>
        <rFont val="Arial"/>
        <family val="2"/>
      </rPr>
      <t xml:space="preserve">
</t>
    </r>
  </si>
  <si>
    <t xml:space="preserve">Statutory consultation documents sent to stakeholders
</t>
  </si>
  <si>
    <t>Periodic meetings and or contact between DEDJTR staff and nominated fishery stakeholder(s) as required, including the Abalone Working Group.</t>
  </si>
  <si>
    <t>The RLRAG reviews stock assessments and approaches to managing the giant crab fishery</t>
  </si>
  <si>
    <t>anage the IMAS rock lobster and giant crab science contract is managed in accordance with government procurement policy</t>
  </si>
  <si>
    <t>Version 2017/18.2</t>
  </si>
  <si>
    <t>Number of licences =36</t>
  </si>
  <si>
    <t>Number of quota units =1000</t>
  </si>
  <si>
    <t>Number of licences =71</t>
  </si>
  <si>
    <t>Number of quota units = 3633</t>
  </si>
  <si>
    <t>Number of licences =16</t>
  </si>
  <si>
    <t>Number of quota units = 500</t>
  </si>
  <si>
    <t>Number of licences = 90</t>
  </si>
  <si>
    <t>Number of Licences = 54</t>
  </si>
  <si>
    <t>Number of Licences = 1</t>
  </si>
  <si>
    <t>Number of Licences = 183</t>
  </si>
  <si>
    <t>Number of Licences = 18</t>
  </si>
  <si>
    <t>Number of Licences = 10</t>
  </si>
  <si>
    <t>Number of Licences = 24</t>
  </si>
  <si>
    <t>Number of Licences = 9</t>
  </si>
  <si>
    <t>Number of Licences = 2</t>
  </si>
  <si>
    <t>No services to be provided for 2017-18</t>
  </si>
  <si>
    <t>2. Compliance</t>
  </si>
  <si>
    <t>Number of Licences = 0</t>
  </si>
  <si>
    <t>TACC workshop held by 7 December 2017</t>
  </si>
  <si>
    <t>Further Quota Order and Fisheries Notice gazetted and notifications/ responses to submissions sent by 30 March 2018.</t>
  </si>
  <si>
    <t>Receive industry data by 1 October 2017</t>
  </si>
  <si>
    <t>Complete an audit on fishery dependent and independent data by 15 October 2017</t>
  </si>
  <si>
    <t>Complete analysis of fishery independent and dependent data trends by 30 October 2017</t>
  </si>
  <si>
    <t>Draft stock assessment provided to Fisheries Manager by 7 November 2017</t>
  </si>
  <si>
    <t>Complete Reef Report Cards by 15 November 2017</t>
  </si>
  <si>
    <t>Complete and deliver report by 1 May 2018 with meeting to discuss held on/before 1 June 2018</t>
  </si>
  <si>
    <t>Review to be provided to industry and FV by 24 October 2017 and consequent actions taken as agreed at Abalone WG.</t>
  </si>
  <si>
    <t>Peer review stock assessment report delivered to stakeholders by 23 November 2017</t>
  </si>
  <si>
    <t>Annual report on activities delivered by 30 June 2018</t>
  </si>
  <si>
    <t>TACC workshop held by 20 January 2017</t>
  </si>
  <si>
    <t>Further Quota Order and Fisheries Notice gazetted &amp; notifications/ responses to submissions sent before 30 March 2018.</t>
  </si>
  <si>
    <t>Review provided to industry and FV by 24 October 2017 and consequent actions taken as agreed at Abalone Working Group.</t>
  </si>
  <si>
    <t>TACC workshop held by 15 December 2017</t>
  </si>
  <si>
    <t>Further Quota Order and Fisheries Notice gazetted and notifications/ responses to submissions sent before 30 March 2018.</t>
  </si>
  <si>
    <t xml:space="preserve">Complete Fisheries data collection by 1 August 2017 </t>
  </si>
  <si>
    <t>Review to be provided to industry and FV by 24 Oct 2017 and consequent actions taken as agreed at Abalone WG.</t>
  </si>
  <si>
    <t>RLRAG meeting held in December 2017 to discuss preliminary stock assessment report*</t>
  </si>
  <si>
    <t xml:space="preserve">Further Quota Order  gazetted and notifications/ responses to submissions sent before 30 June 2018.
</t>
  </si>
  <si>
    <t>Agreement signed by 30 October 2017</t>
  </si>
  <si>
    <t>Complete Fisheries Victoria data collection by 16 September 2017</t>
  </si>
  <si>
    <t>Receive industry data by 18 October 2017</t>
  </si>
  <si>
    <t>Complete an audit on fishery dependent and independent data by 1 November 2017</t>
  </si>
  <si>
    <t>Complete analysis of fishery independent and dependent data trends by 1 December 2017</t>
  </si>
  <si>
    <t>Draft stock assessment provided to Fisheries Manager by 1 December 2017</t>
  </si>
  <si>
    <t>Complete and deliver report by 1 December 2017</t>
  </si>
  <si>
    <t>Stock assessment delivered to stakeholders in March 2018</t>
  </si>
  <si>
    <t>Stock assessment delivered to stakeholders by 31 March 2018*</t>
  </si>
  <si>
    <r>
      <t xml:space="preserve">Further Quota Orders and, if required, Fisheries Notices published in the </t>
    </r>
    <r>
      <rPr>
        <i/>
        <sz val="10"/>
        <color theme="1"/>
        <rFont val="Arial"/>
        <family val="2"/>
      </rPr>
      <t>Victoria Government Gazette</t>
    </r>
    <r>
      <rPr>
        <sz val="10"/>
        <color theme="1"/>
        <rFont val="Arial"/>
        <family val="2"/>
      </rPr>
      <t xml:space="preserve"> by 31 March 2018</t>
    </r>
  </si>
  <si>
    <t>Complete fisheries Victoria data collection by 16 September 2017</t>
  </si>
  <si>
    <t>Complete an audit on fishery dependent data by 1 November 2017</t>
  </si>
  <si>
    <t>Complete analysis of fishery dependent data by 1 December 2017</t>
  </si>
  <si>
    <t>Statutory consultation documents sent to stakeholders by 15 February 2018</t>
  </si>
  <si>
    <t>Statutory consultation documents sent to stakeholders by 15 June 2018</t>
  </si>
  <si>
    <t>Further Quota Order and Fisheries Notice gazetted and notifications/ responses to submissions sent before 30 June 2018.</t>
  </si>
  <si>
    <t>Management meeting with stakeholders by 31 Mar 2018.</t>
  </si>
  <si>
    <t>Management objectives and reference points implemented by fisheries management to manage the fisheries by 31 Mar 2018.</t>
  </si>
  <si>
    <t>Annual stock status report provided to the fishery manager by 31 Mar  2018</t>
  </si>
  <si>
    <t>Complete and deliver report provided to the fishery manager by 31 Mar 2018</t>
  </si>
  <si>
    <t>Reference points developed for use by fisheries managers by 31 Mar 2018</t>
  </si>
  <si>
    <t>Provided annual pre-recruit survey and commercial catch sampling reports to the Manager by 31 Mar 2018.</t>
  </si>
  <si>
    <t>Reference points developed for use by fisheries managers by 31 Mar 2018.</t>
  </si>
  <si>
    <t>Complete and deliver report provided to the fishery manager by 31 Mar 2018.</t>
  </si>
  <si>
    <t>Annual stock status report provided to the fishery manager by 31 Mar  2018.</t>
  </si>
  <si>
    <t>Annual stock status report provided to the fishery manager by 31 Mar 2018.</t>
  </si>
  <si>
    <t>Management meeting with stakeholders by 31 Mar 2018..</t>
  </si>
  <si>
    <t>Management objectives and reference points implemented by fisheries management to manage the fisheries by 31 Mar 2018..</t>
  </si>
  <si>
    <t>The outcome of this activity maintains or raises a risk perception in the mind of any commercial fisher who is contemplating committing an offence. This leads to maximising voluntary compliance, and creates a deterrent effect.</t>
  </si>
  <si>
    <t>Coordinate review of information and analysis used to determine stock status and consultation with stakeholders</t>
  </si>
  <si>
    <t>Complete and deliver report by 1 May 2017 with meeting to discuss held on/before 1 June 2017</t>
  </si>
  <si>
    <t>RLRAG meeting held in December 2017 to discuss preliminary stock assessment report</t>
  </si>
  <si>
    <t>Schedule meetings are held as agreed with industry and VFA.</t>
  </si>
  <si>
    <t>Regular meetings at which management of the fishery, stock assessment results, and issues arising will be discussed with industry.</t>
  </si>
  <si>
    <t>Prototype of new model due for testing in 2018.</t>
  </si>
  <si>
    <t xml:space="preserve">Project plan designed and implemented by 30 June 2018 </t>
  </si>
  <si>
    <t>A  funding agreement between SRL and VFA is established and funded through cost recovery levies</t>
  </si>
  <si>
    <t>Incorporate information provided by industry into assessment.  Must be received by 1 December 2017 for distribution to members prior to RLRAG</t>
  </si>
  <si>
    <t>Trial of data loggers and wet tags implemented and anlysed for future utility by June 2018.</t>
  </si>
  <si>
    <t>Project plan developed and trail implemented by 30 June 2018.</t>
  </si>
  <si>
    <t>A  funding agreement between SRL &amp; VFA is established and funded through cost recovery levies</t>
  </si>
  <si>
    <t>Participate in the Southern Rock Lobster meetings</t>
  </si>
  <si>
    <t>Participation in the SRL meetings</t>
  </si>
  <si>
    <t>Attendance and active participation in all SRL meetings</t>
  </si>
  <si>
    <t>Scheduled meetings are held as agreed with industry and VFA.</t>
  </si>
  <si>
    <t>RLRAG meeting held in December 2017 to discuss preliminary stock assessment report.</t>
  </si>
  <si>
    <t>Incorporate information provided by industry into assessment. Must be received by 1 December 2017 for distribution to members prior to RLRAG</t>
  </si>
  <si>
    <t>Trail of data loggers and wet tags implemented and analysed for future utility by June 2018.</t>
  </si>
  <si>
    <t>Project plan developed and trial implemented by June 30 2018.</t>
  </si>
  <si>
    <t>Annual stock status report provided to the fishery manager by 31 Mar  2019</t>
  </si>
  <si>
    <t>Annual stock status report provided to the fishery manager by 31 Mar  2020</t>
  </si>
  <si>
    <t>Annual stock status report provided to the fishery manager by 31 Mar  2021</t>
  </si>
  <si>
    <t>Annual stock status report provided to the fishery manager by 31 Mar  2022</t>
  </si>
  <si>
    <t>Annual stock status report provided to the fishery manager by 31 Mar  2023</t>
  </si>
  <si>
    <t>Annual stock status report provided to the fishery manager by 31 Mar  2024</t>
  </si>
  <si>
    <t>Annual stock status report provided to the fishery manager by 31 Mar  2025</t>
  </si>
  <si>
    <t>Complete and deliver report provided to the fishery manager by 31 Mar 2019</t>
  </si>
  <si>
    <t>Complete and deliver report provided to the fishery manager by 31 Mar 2020</t>
  </si>
  <si>
    <t>Complete and deliver report provided to the fishery manager by 31 Mar 2021</t>
  </si>
  <si>
    <t>Complete and deliver report provided to the fishery manager by 31 Mar 2022</t>
  </si>
  <si>
    <t>Complete and deliver report provided to the fishery manager by 31 Mar 2023</t>
  </si>
  <si>
    <t>Complete and deliver report provided to the fishery manager by 31 Mar 2024</t>
  </si>
  <si>
    <t>Complete and deliver report provided to the fishery manager by 31 Mar 2025</t>
  </si>
  <si>
    <t>Reference points developed for use by fisheries managers by 31 Mar 2019</t>
  </si>
  <si>
    <t>Reference points developed for use by fisheries managers by 31 Mar 2020</t>
  </si>
  <si>
    <t>Reference points developed for use by fisheries managers by 31 Mar 2021</t>
  </si>
  <si>
    <t>Reference points developed for use by fisheries managers by 31 Mar 2022</t>
  </si>
  <si>
    <t>Reference points developed for use by fisheries managers by 31 Mar 2023</t>
  </si>
  <si>
    <t>Reference points developed for use by fisheries managers by 31 Mar 2024</t>
  </si>
  <si>
    <t>Reference points developed for use by fisheries managers by 31 Mar 2025</t>
  </si>
  <si>
    <t>Statutory consultation documents sent to stakeholders by 15 June 2019</t>
  </si>
  <si>
    <t>Statutory consultation documents sent to stakeholders by 15 June 2020</t>
  </si>
  <si>
    <t>Statutory consultation documents sent to stakeholders by 15 June 2021</t>
  </si>
  <si>
    <t>Statutory consultation documents sent to stakeholders by 15 June 2022</t>
  </si>
  <si>
    <t>Statutory consultation documents sent to stakeholders by 15 June 2023</t>
  </si>
  <si>
    <t>Statutory consultation documents sent to stakeholders by 15 June 2024</t>
  </si>
  <si>
    <t>Statutory consultation documents sent to stakeholders by 15 June 2025</t>
  </si>
  <si>
    <t>Statutory consultation documents sent to stakeholders by 15 February 2019</t>
  </si>
  <si>
    <t>Statutory consultation documents sent to stakeholders by 15 February 2020</t>
  </si>
  <si>
    <t>Statutory consultation documents sent to stakeholders by 15 February 2021</t>
  </si>
  <si>
    <t>Statutory consultation documents sent to stakeholders by 15 February 2022</t>
  </si>
  <si>
    <t>Statutory consultation documents sent to stakeholders by 15 February 2023</t>
  </si>
  <si>
    <t>Statutory consultation documents sent to stakeholders by 15 February 2024</t>
  </si>
  <si>
    <t>Statutory consultation documents sent to stakeholders by 15 February 2025</t>
  </si>
  <si>
    <r>
      <t xml:space="preserve">Further Quota Orders and, if required, Fisheries Notices published in the </t>
    </r>
    <r>
      <rPr>
        <i/>
        <sz val="10"/>
        <color theme="1"/>
        <rFont val="Arial"/>
        <family val="2"/>
      </rPr>
      <t>Victoria Government Gazette</t>
    </r>
    <r>
      <rPr>
        <sz val="10"/>
        <color theme="1"/>
        <rFont val="Arial"/>
        <family val="2"/>
      </rPr>
      <t xml:space="preserve"> by 31 March 2019</t>
    </r>
    <r>
      <rPr>
        <sz val="11"/>
        <color theme="1"/>
        <rFont val="Calibri"/>
        <family val="2"/>
        <scheme val="minor"/>
      </rPr>
      <t/>
    </r>
  </si>
  <si>
    <r>
      <t xml:space="preserve">Further Quota Orders and, if required, Fisheries Notices published in the </t>
    </r>
    <r>
      <rPr>
        <i/>
        <sz val="10"/>
        <color theme="1"/>
        <rFont val="Arial"/>
        <family val="2"/>
      </rPr>
      <t>Victoria Government Gazette</t>
    </r>
    <r>
      <rPr>
        <sz val="10"/>
        <color theme="1"/>
        <rFont val="Arial"/>
        <family val="2"/>
      </rPr>
      <t xml:space="preserve"> by 31 March 2020</t>
    </r>
    <r>
      <rPr>
        <sz val="11"/>
        <color theme="1"/>
        <rFont val="Calibri"/>
        <family val="2"/>
        <scheme val="minor"/>
      </rPr>
      <t/>
    </r>
  </si>
  <si>
    <r>
      <t xml:space="preserve">Further Quota Orders and, if required, Fisheries Notices published in the </t>
    </r>
    <r>
      <rPr>
        <i/>
        <sz val="10"/>
        <color theme="1"/>
        <rFont val="Arial"/>
        <family val="2"/>
      </rPr>
      <t>Victoria Government Gazette</t>
    </r>
    <r>
      <rPr>
        <sz val="10"/>
        <color theme="1"/>
        <rFont val="Arial"/>
        <family val="2"/>
      </rPr>
      <t xml:space="preserve"> by 31 March 2021</t>
    </r>
    <r>
      <rPr>
        <sz val="11"/>
        <color theme="1"/>
        <rFont val="Calibri"/>
        <family val="2"/>
        <scheme val="minor"/>
      </rPr>
      <t/>
    </r>
  </si>
  <si>
    <r>
      <t xml:space="preserve">Further Quota Orders and, if required, Fisheries Notices published in the </t>
    </r>
    <r>
      <rPr>
        <i/>
        <sz val="10"/>
        <color theme="1"/>
        <rFont val="Arial"/>
        <family val="2"/>
      </rPr>
      <t>Victoria Government Gazette</t>
    </r>
    <r>
      <rPr>
        <sz val="10"/>
        <color theme="1"/>
        <rFont val="Arial"/>
        <family val="2"/>
      </rPr>
      <t xml:space="preserve"> by 31 March 2022</t>
    </r>
    <r>
      <rPr>
        <sz val="11"/>
        <color theme="1"/>
        <rFont val="Calibri"/>
        <family val="2"/>
        <scheme val="minor"/>
      </rPr>
      <t/>
    </r>
  </si>
  <si>
    <r>
      <t xml:space="preserve">Further Quota Orders and, if required, Fisheries Notices published in the </t>
    </r>
    <r>
      <rPr>
        <i/>
        <sz val="10"/>
        <color theme="1"/>
        <rFont val="Arial"/>
        <family val="2"/>
      </rPr>
      <t>Victoria Government Gazette</t>
    </r>
    <r>
      <rPr>
        <sz val="10"/>
        <color theme="1"/>
        <rFont val="Arial"/>
        <family val="2"/>
      </rPr>
      <t xml:space="preserve"> by 31 March 2023</t>
    </r>
    <r>
      <rPr>
        <sz val="11"/>
        <color theme="1"/>
        <rFont val="Calibri"/>
        <family val="2"/>
        <scheme val="minor"/>
      </rPr>
      <t/>
    </r>
  </si>
  <si>
    <r>
      <t xml:space="preserve">Further Quota Orders and, if required, Fisheries Notices published in the </t>
    </r>
    <r>
      <rPr>
        <i/>
        <sz val="10"/>
        <color theme="1"/>
        <rFont val="Arial"/>
        <family val="2"/>
      </rPr>
      <t>Victoria Government Gazette</t>
    </r>
    <r>
      <rPr>
        <sz val="10"/>
        <color theme="1"/>
        <rFont val="Arial"/>
        <family val="2"/>
      </rPr>
      <t xml:space="preserve"> by 31 March 2024</t>
    </r>
    <r>
      <rPr>
        <sz val="11"/>
        <color theme="1"/>
        <rFont val="Calibri"/>
        <family val="2"/>
        <scheme val="minor"/>
      </rPr>
      <t/>
    </r>
  </si>
  <si>
    <r>
      <t xml:space="preserve">Further Quota Orders and, if required, Fisheries Notices published in the </t>
    </r>
    <r>
      <rPr>
        <i/>
        <sz val="10"/>
        <color theme="1"/>
        <rFont val="Arial"/>
        <family val="2"/>
      </rPr>
      <t>Victoria Government Gazette</t>
    </r>
    <r>
      <rPr>
        <sz val="10"/>
        <color theme="1"/>
        <rFont val="Arial"/>
        <family val="2"/>
      </rPr>
      <t xml:space="preserve"> by 31 March 2025</t>
    </r>
    <r>
      <rPr>
        <sz val="11"/>
        <color theme="1"/>
        <rFont val="Calibri"/>
        <family val="2"/>
        <scheme val="minor"/>
      </rPr>
      <t/>
    </r>
  </si>
  <si>
    <r>
      <t xml:space="preserve">Further Quota Orders and, if required, Fisheries Notices published in the </t>
    </r>
    <r>
      <rPr>
        <i/>
        <sz val="10"/>
        <color theme="1"/>
        <rFont val="Arial"/>
        <family val="2"/>
      </rPr>
      <t>Victoria Government Gazette</t>
    </r>
    <r>
      <rPr>
        <sz val="10"/>
        <color theme="1"/>
        <rFont val="Arial"/>
        <family val="2"/>
      </rPr>
      <t xml:space="preserve"> by 31 March 2026</t>
    </r>
    <r>
      <rPr>
        <sz val="11"/>
        <color theme="1"/>
        <rFont val="Calibri"/>
        <family val="2"/>
        <scheme val="minor"/>
      </rPr>
      <t/>
    </r>
  </si>
  <si>
    <t>Complete fisheries Victoria data collection by 16 September 2018</t>
  </si>
  <si>
    <t>Complete fisheries Victoria data collection by 16 September 2019</t>
  </si>
  <si>
    <t>Complete fisheries Victoria data collection by 16 September 2020</t>
  </si>
  <si>
    <t>Complete fisheries Victoria data collection by 16 September 2021</t>
  </si>
  <si>
    <t>Complete fisheries Victoria data collection by 16 September 2022</t>
  </si>
  <si>
    <t>Complete fisheries Victoria data collection by 16 September 2023</t>
  </si>
  <si>
    <t>Complete fisheries Victoria data collection by 16 September 2024</t>
  </si>
  <si>
    <t>Complete fisheries Victoria data collection by 16 September 2025</t>
  </si>
  <si>
    <t>Receive industry data by 18 October 2018</t>
  </si>
  <si>
    <t>Receive industry data by 18 October 2019</t>
  </si>
  <si>
    <t>Receive industry data by 18 October 2020</t>
  </si>
  <si>
    <t>Receive industry data by 18 October 2021</t>
  </si>
  <si>
    <t>Receive industry data by 18 October 2022</t>
  </si>
  <si>
    <t>Receive industry data by 18 October 2023</t>
  </si>
  <si>
    <t>Receive industry data by 18 October 2024</t>
  </si>
  <si>
    <t>Receive industry data by 18 October 2025</t>
  </si>
  <si>
    <t>Complete an audit on fishery dependent data by 1 November 2018</t>
  </si>
  <si>
    <t>Complete an audit on fishery dependent data by 1 November 2019</t>
  </si>
  <si>
    <t>Complete an audit on fishery dependent data by 1 November 2020</t>
  </si>
  <si>
    <t>Complete an audit on fishery dependent data by 1 November 2021</t>
  </si>
  <si>
    <t>Complete an audit on fishery dependent data by 1 November 2022</t>
  </si>
  <si>
    <t>Complete an audit on fishery dependent data by 1 November 2023</t>
  </si>
  <si>
    <t>Complete an audit on fishery dependent data by 1 November 2024</t>
  </si>
  <si>
    <t>Complete an audit on fishery dependent data by 1 November 2025</t>
  </si>
  <si>
    <t>Complete analysis of fishery dependent data by 1 December 2018</t>
  </si>
  <si>
    <t>Complete analysis of fishery dependent data by 1 December 2019</t>
  </si>
  <si>
    <t>Complete analysis of fishery dependent data by 1 December 2020</t>
  </si>
  <si>
    <t>Complete analysis of fishery dependent data by 1 December 2021</t>
  </si>
  <si>
    <t>Complete analysis of fishery dependent data by 1 December 2022</t>
  </si>
  <si>
    <t>Complete analysis of fishery dependent data by 1 December 2023</t>
  </si>
  <si>
    <t>Complete analysis of fishery dependent data by 1 December 2024</t>
  </si>
  <si>
    <t>Complete analysis of fishery dependent data by 1 December 2025</t>
  </si>
  <si>
    <t>Draft stock assessment provided to Fisheries Manager by 1 December 2018</t>
  </si>
  <si>
    <t>Draft stock assessment provided to Fisheries Manager by 1 December 2019</t>
  </si>
  <si>
    <t>Draft stock assessment provided to Fisheries Manager by 1 December 2020</t>
  </si>
  <si>
    <t>Draft stock assessment provided to Fisheries Manager by 1 December 2021</t>
  </si>
  <si>
    <t>Draft stock assessment provided to Fisheries Manager by 1 December 2022</t>
  </si>
  <si>
    <t>Draft stock assessment provided to Fisheries Manager by 1 December 2023</t>
  </si>
  <si>
    <t>Draft stock assessment provided to Fisheries Manager by 1 December 2024</t>
  </si>
  <si>
    <t>Draft stock assessment provided to Fisheries Manager by 1 December 2025</t>
  </si>
  <si>
    <t>Complete and deliver report by 1 December 2018</t>
  </si>
  <si>
    <t>Complete and deliver report by 1 December 2019</t>
  </si>
  <si>
    <t>Complete and deliver report by 1 December 2020</t>
  </si>
  <si>
    <t>Complete and deliver report by 1 December 2021</t>
  </si>
  <si>
    <t>Complete and deliver report by 1 December 2022</t>
  </si>
  <si>
    <t>Complete and deliver report by 1 December 2023</t>
  </si>
  <si>
    <t>Complete and deliver report by 1 December 2024</t>
  </si>
  <si>
    <t>Complete and deliver report by 1 December 2025</t>
  </si>
  <si>
    <t>Issue</t>
  </si>
  <si>
    <t>At risk</t>
  </si>
  <si>
    <t>Fish Receivers (Scallops) – 2017/18 Mid-year Report.1</t>
  </si>
  <si>
    <t>Peer review report sent to industry on 21 Nov 2017</t>
  </si>
  <si>
    <t>TACC workshop held on 5 Dec at Hastings</t>
  </si>
  <si>
    <t>Final TACC documents and FN provided to industry on 13 Feb 2018</t>
  </si>
  <si>
    <t>Statutory consultation documents sent to industry in Dec 2017 with consultation closing on 22 Jan 2018.</t>
  </si>
  <si>
    <t>All requests acknowledged within 5 working days</t>
  </si>
  <si>
    <t>Peer review report sent to industry on 23 Nov 2017</t>
  </si>
  <si>
    <t>TACC workshop held on 7 Dec at Mallacoota</t>
  </si>
  <si>
    <t>AWG meeting Oct 2017
Cost recovery meeting Oct 2017
AIC meeting Nov 2017
Compliance meeting Nov 2017
Pre-TACC meeting Nov 2017
HS meeting Feb 2018
Pre-season meeting Mar 2018</t>
  </si>
  <si>
    <t>Peer review report sent to industry on 5 Jan 2018 (note that the delivery date was agreed as two weeks prior to the TACC meeting which was held on 22 Jan 2018)</t>
  </si>
  <si>
    <t>TACC workshop held on 22 Jan at Port Fairy (by industry request)</t>
  </si>
  <si>
    <t>Statutory consultation documents sent to industry on 25 Jan 2018 for 2 weeks consultation</t>
  </si>
  <si>
    <t>FCRSC meetings were held on 6 April, 26 July and 11 Oct 2017.</t>
  </si>
  <si>
    <t>No management significant issues have arisen in this fishery</t>
  </si>
  <si>
    <t>The Marine and Estuaring Fisheries management team regularly meets with SIV to discuss current issues and strategies. Meetings are, however, not scheduled quarterly.</t>
  </si>
  <si>
    <t>Stakeholder meetings sheduled for November/ December 2017. All fishers invited to attend</t>
  </si>
  <si>
    <t>No record of requests for this fishery</t>
  </si>
  <si>
    <t>Stakeholder meeting sheduled for Nov/Dec 2017. Open invitation</t>
  </si>
  <si>
    <t>Requests aknowledged within 5 working days</t>
  </si>
  <si>
    <t>Guideline development is in progress and expected to be completed by March 2018</t>
  </si>
  <si>
    <t>Consultation will be undertaken prior to the documents being completed</t>
  </si>
  <si>
    <t>No significant issues have arisen in this fishery</t>
  </si>
  <si>
    <t>No significant management management issues have arisen in this fishery</t>
  </si>
  <si>
    <t>No significant management issues have arisen in this fishery</t>
  </si>
  <si>
    <t>Fishery management plan declared in August 2017 (not cost recoverable). Changes to management arrangements arising from the management plan are currently in progress.</t>
  </si>
  <si>
    <t>No record of requests made by this fishery</t>
  </si>
  <si>
    <t>No record of requests by this fishery</t>
  </si>
  <si>
    <t>Discussions underway to incoporate this in the 'e-catch' project</t>
  </si>
  <si>
    <t>Complete</t>
  </si>
  <si>
    <t>No longer required as fishery has a regulated  60 tonne limit</t>
  </si>
  <si>
    <t>Occurs on an as needs basis.</t>
  </si>
  <si>
    <t>Occurs on an as needs basis</t>
  </si>
  <si>
    <t>Completed on 31 March 2017</t>
  </si>
  <si>
    <t>Meeting will be held in March 2018</t>
  </si>
  <si>
    <t>No anomalies to report</t>
  </si>
  <si>
    <t>Ongoing</t>
  </si>
  <si>
    <t xml:space="preserve">Agreed at the RAG that it was too late to incorporate industry comments in to the assessment report. </t>
  </si>
  <si>
    <t>Documented during RAG meetings</t>
  </si>
  <si>
    <t>Currently trialling components that builds into the e-logbooks</t>
  </si>
  <si>
    <t>Delivery set for June (Updated delivered at April RAG)</t>
  </si>
  <si>
    <t>Refer to quality assurance report (Internal Report No. 1) below.</t>
  </si>
  <si>
    <t>VFA (2017) 2016/17 Victorian Abalone Stock Assessment – Central Zone. Victorian Fisheries Authority Science Report Series No. 02. 57 pages.</t>
  </si>
  <si>
    <t>2016/17 Victorian Abalone Data Quality Assurance / Quality Control. September 2017 Victorian Fisheries Authority Internal Report Series No. 01. 31 pages.</t>
  </si>
  <si>
    <t>Review of fixed sites surveys used by the Victorian Abalone Science Program. Dr Anthony Hart, Principal Research Scientist, Western Australian Fisheries and Marine Research Laboratories. 40 pages.</t>
  </si>
  <si>
    <t xml:space="preserve">Complete FV data collection by 1 August 2017
Receive industry data by 1 October 2017 
</t>
  </si>
  <si>
    <t>VFA (2017) 2016/17 Victorian Abalone Stock Assessment – Eastern Zone. Victorian Fisheries Authority Science Report Series No. 03. 44 pages.</t>
  </si>
  <si>
    <t>Series of maps produced which compare abundance of key species pre and post culling at cull sites.</t>
  </si>
  <si>
    <t>Complete fisheries Victoria data collection by 1 August 2017 
Receive industry data by 1 October 2017</t>
  </si>
  <si>
    <t>Assessment of abalone stocks in Western Zone, Victoria: Submission to the TAC setting process for 2017.</t>
  </si>
  <si>
    <t>Refer to quality assurance report (Internal Report No. 1)</t>
  </si>
  <si>
    <t>Not required</t>
  </si>
  <si>
    <t xml:space="preserve">Reported to fishery manager and commerial fishers as part of  at regional engagement meeting </t>
  </si>
  <si>
    <t>No requests</t>
  </si>
  <si>
    <t>Not required this year</t>
  </si>
  <si>
    <t xml:space="preserve">Report  (Review of key Victorian fish stocks – 2017 ) provided to fishery manager in November 2017 </t>
  </si>
  <si>
    <t xml:space="preserve">Report  (Review of key Victorian fish stocks – 2017 ) provided to fishery manager in November 2017  </t>
  </si>
  <si>
    <t>Services not recovered for 2017-18</t>
  </si>
  <si>
    <t>No requests recorded</t>
  </si>
  <si>
    <t xml:space="preserve">Report  (Review of key Victorian fish stocks – 2017 ) provided to fishery manager in November 2017 and at  Regional Engagement Meeting with commerial fishers in November 2017 </t>
  </si>
  <si>
    <t>Report  (Review of key Victorian fish stocks – 2017 ) provided to fishery manager in November 2017</t>
  </si>
  <si>
    <t>No Requests recorded</t>
  </si>
  <si>
    <t>Fish Receivers (Abalone) Fishery – 2017/18 End of Year Report</t>
  </si>
  <si>
    <t>Wrasse (Ocean) Fishery – 2017/18 End of Year Report</t>
  </si>
  <si>
    <t>Western Port/ Port Phillip Bay Fishery – 2017/18 End of Year Report</t>
  </si>
  <si>
    <t>Trawl Inshore Fishery – 2017/18 End of Year Report</t>
  </si>
  <si>
    <t>Sea Urchin Fishery - 2017/18 End of Year Report</t>
  </si>
  <si>
    <t>Ocean Scallop Fishery - 2017/18 End of Year Report</t>
  </si>
  <si>
    <t>Port Phillip Bay Dive Scallop Fishery - 2017/18 End of Year Report</t>
  </si>
  <si>
    <t>Rock Lobster Western Zone Fishery-  2017/18 End of Year Report</t>
  </si>
  <si>
    <t>Rock Lobster Eastern Zone Fishery - 2017/18 End of Year Report</t>
  </si>
  <si>
    <t>Purse Seine Ocean Fishery – 2017/18 End of Year Report</t>
  </si>
  <si>
    <t>Port Phillip Bay Mussel Bait Fishery – 2017/18 End of Year Report</t>
  </si>
  <si>
    <t>Ocean Fishery – 2017/18 End of Year Report</t>
  </si>
  <si>
    <t>Gippsland Lakes Mussel Dive Fishery – 2017/18 End of Year Report</t>
  </si>
  <si>
    <t>Gippsland Lakes – 2017/18 End of Year Report</t>
  </si>
  <si>
    <t>Giant Crab Fishery-  2017/18 End of Year Report</t>
  </si>
  <si>
    <t>Eel Fishery – 2017/18 End of Year Report</t>
  </si>
  <si>
    <t>Corner Inlet Fishery – 2017/18 End of Year Report</t>
  </si>
  <si>
    <t>Sydenham Inlet Bait Fishery – 2017/18 End of Year Report</t>
  </si>
  <si>
    <t>Snowy River Bait Fishery – 2017/18 End of Year Report</t>
  </si>
  <si>
    <t>Mallacoota Lower Lake Bait Fishery – 2017/18 End of Year Report</t>
  </si>
  <si>
    <t>Lake Tyers Bait Fishery – 2017/18 End of Year Report</t>
  </si>
  <si>
    <t>Gippsland Lakes Bait Fishery – 2017/18 End of Year Report</t>
  </si>
  <si>
    <t>Bait (General) Fishery – 2017/18 End of Year Report</t>
  </si>
  <si>
    <t>Abalone Western Zone Fishery - 2017/18 End of Year Report</t>
  </si>
  <si>
    <t>Abalone Eastern Zone Fishery - 2017/18 End of Year Report</t>
  </si>
  <si>
    <t>Abalone Central Zone Fishery - 2017/18 End of Year Report</t>
  </si>
  <si>
    <t>2016/17 Victorian Abalone Data Quality Assurance / Quality Control. September 2017 VFA Internal Report Series No. 01. 31 pages.</t>
  </si>
  <si>
    <t>AWG meeting Oct 2017, Cost recovery meeting Oct 2017, AIC meeting Nov 2017, Compliance meeting Nov 2017, CZ meeting Jan 2018, HS meeting Feb 2018, FRAG meeting Mar 2018</t>
  </si>
  <si>
    <t>AWG meeting Oct 2017, Cost recovery meeting Oct 2017, AIC meeting Nov 2017, Compliance meeting Nov 2017, Pre-TACC meeting Dec 2017, HS meeting Feb 2018</t>
  </si>
  <si>
    <t>Acknowledge all requests for information within 5 days of receipt including a date for completion</t>
  </si>
  <si>
    <t>Proactively engage with stakeholders &amp; manage relationships to foster improved collaborative approach to management and progress agreed initiatives</t>
  </si>
  <si>
    <t>VFA (2017) 2016/17 Victorian Abalone Stock Assessment - Western Zone. VFA Science Report Series No. 04. 46 pages.</t>
  </si>
  <si>
    <t>Refer to quality assurance report (Internal Report No. 1).</t>
  </si>
  <si>
    <t>Management objectives and reference points implemented by fisheries by 31 Mar 2018.</t>
  </si>
  <si>
    <t>Acknowledge all requests within 5 business days of receipt including a date for completion.</t>
  </si>
  <si>
    <t>Summary assessment data reported to fishery manager and avalible to commerial fishers during regional meeting in Dec 2017 (Not part of the  2017 status of key species stocks report)</t>
  </si>
  <si>
    <t>Proactively engage with stakeholders &amp; manage relationships to foster improved collaborative approach to management &amp; progress agreed initiatives.</t>
  </si>
  <si>
    <t>The Marine &amp; Estuaring Fisheries management team regularly meets with SIV to discuss current issues and strategies. Meetings are not scheduled quarterly.</t>
  </si>
  <si>
    <t>The Marine &amp; Estuaring Fisheries management team regularly meets with SIV to discuss current issues and strategies. Meetings are not scheduled.</t>
  </si>
  <si>
    <t xml:space="preserve"> Data reported to fishery manager &amp; commerial fishers as part of  at regional meeting (Not part of the 2017 status of key species stocks report)</t>
  </si>
  <si>
    <t>Summary assessment data reported to fishery manager and avaliable to commerial fishers as part of  at regional engagement meeting (Not as part of the 2017 status of key species stock report)</t>
  </si>
  <si>
    <t>Stakeholder meetings sheduled for November/ December 2017. All fishers invited to attend.</t>
  </si>
  <si>
    <t>Acknowledge all requests within 5 business days of receipt including date for completion.</t>
  </si>
  <si>
    <t xml:space="preserve">Summary assessment data reported to fishery manager and available to commerial fisher at regional meeting in Dec 2017 </t>
  </si>
  <si>
    <t>Acknowledge all requests within 5 business days of receipt including date for completion</t>
  </si>
  <si>
    <t xml:space="preserve">Summary assessment data reported to fishery manager and avalible to commerial fishers at regional meeting in Dec 2017 </t>
  </si>
  <si>
    <t>Acknowledge all requests within 5 business days of receipt including a date for completion</t>
  </si>
  <si>
    <t>Summary assessment data reported to fishery manager and avalible to commerial fishers at regional meeting in Dec 2017 (Not part of the 2017 status of key species stock report)</t>
  </si>
  <si>
    <t>The Marine &amp; Estuaring Fisheries management team regularly meets with SIV to discuss current issues and strategies. Meetings not scheduled quarterly.</t>
  </si>
  <si>
    <t xml:space="preserve">Review of key Victorian fish stocks – 2017 provided to fishery manager in Nov 2017 and regional meeting with commerial fishers in Dec 2017. </t>
  </si>
  <si>
    <t xml:space="preserve">Report  (Review of key Victorian fish stocks – 2017 ) provided to fishery manager in Nov 2017 </t>
  </si>
  <si>
    <t>Further Quota Order and Fisheries Notice gazetted and notifications/responses to submissions sent before 30 June 2018.</t>
  </si>
  <si>
    <t xml:space="preserve">Review of key Victorian fish stocks – 2017 provided to fishery manager in Nov 2017 </t>
  </si>
  <si>
    <t xml:space="preserve">Review of key Victorian fish stocks – 2017 provided to fishery manager in Nov 2017 and   regional meeting with commercial fishers in Dec 2017 </t>
  </si>
  <si>
    <t xml:space="preserve">Review of key Victorian fish stocks – 2017 provided to fishery manager in November 2017 </t>
  </si>
  <si>
    <t xml:space="preserve">Review of key Victorian fish stocks – 2017 provided to fishery manager in Nov 2017 and regional meeting with commerial fishers in Nov/Dec 2017 </t>
  </si>
  <si>
    <t>Proactively engage with stakeholders &amp; manage relationships to foster improved collaborative approach to management and progress agreed initiatives.</t>
  </si>
  <si>
    <t>The Marine &amp; Estuaring Fisheries management team regularly meets with SIV to discuss current issues and strategies. Meetings aren't scheduled quarterly.</t>
  </si>
  <si>
    <r>
      <t>Stock assessment delivered to stakeholders in Mar 2018</t>
    </r>
    <r>
      <rPr>
        <vertAlign val="superscript"/>
        <sz val="10"/>
        <color theme="1"/>
        <rFont val="Arial"/>
        <family val="2"/>
      </rPr>
      <t>.</t>
    </r>
  </si>
  <si>
    <t>Manage the IMAS rock lobster and giant crab science contract in accordance with government procurement policy</t>
  </si>
  <si>
    <t xml:space="preserve">Agreed at the RAG that it was too late to incorporate industry comments into the assessment report. </t>
  </si>
  <si>
    <t xml:space="preserve">Compliance in this sector had generally improved from the previous reporting period.  
The offending observed was minor in nature and as such all but one offence detected was dealt with as a verbal warning.
Reef code miss reporting, effort miss reporting, MPA incursions and incursions into closed blocks still require close monitoring.
Inability to effectively locate operators during key fishing periods led to target inspections not being met.   Accuracy of bin and bin lid tare weights, accuracy of scales are also areas to watch.
</t>
  </si>
  <si>
    <r>
      <rPr>
        <b/>
        <sz val="10"/>
        <color theme="1"/>
        <rFont val="Arial"/>
        <family val="2"/>
      </rPr>
      <t>Target</t>
    </r>
    <r>
      <rPr>
        <sz val="10"/>
        <color theme="1"/>
        <rFont val="Arial"/>
        <family val="2"/>
      </rPr>
      <t xml:space="preserve">
44 (on land) inspections
30 (on water) inspections
</t>
    </r>
    <r>
      <rPr>
        <b/>
        <sz val="10"/>
        <color theme="1"/>
        <rFont val="Arial"/>
        <family val="2"/>
      </rPr>
      <t>Delivered</t>
    </r>
    <r>
      <rPr>
        <sz val="10"/>
        <color theme="1"/>
        <rFont val="Arial"/>
        <family val="2"/>
      </rPr>
      <t xml:space="preserve">
39 (on land) inspections 
25 (on water) inspections
5 offenders
4 verbal warnings
1 official warnings
0 infringement
0 briefs
</t>
    </r>
  </si>
  <si>
    <r>
      <rPr>
        <b/>
        <sz val="10"/>
        <color theme="1"/>
        <rFont val="Arial"/>
        <family val="2"/>
      </rPr>
      <t>Target</t>
    </r>
    <r>
      <rPr>
        <sz val="10"/>
        <color theme="1"/>
        <rFont val="Arial"/>
        <family val="2"/>
      </rPr>
      <t xml:space="preserve">
15 (on land) inspections
7 (on water) inspections
</t>
    </r>
    <r>
      <rPr>
        <b/>
        <sz val="10"/>
        <color theme="1"/>
        <rFont val="Arial"/>
        <family val="2"/>
      </rPr>
      <t>Delivered</t>
    </r>
    <r>
      <rPr>
        <sz val="10"/>
        <color theme="1"/>
        <rFont val="Arial"/>
        <family val="2"/>
      </rPr>
      <t xml:space="preserve">
10 (on land) inspections 
8 (on water) inspections
5 offenders
4 verbal warnings
1 official warnings
0 infringement
0 briefs
</t>
    </r>
  </si>
  <si>
    <t>No compliance issues based on inspections.
Inability to effectively locate operators during key fishing periods led to target inspections not being met. 
Offset to be provided.</t>
  </si>
  <si>
    <r>
      <rPr>
        <b/>
        <sz val="10"/>
        <color theme="1"/>
        <rFont val="Arial"/>
        <family val="2"/>
      </rPr>
      <t>Target</t>
    </r>
    <r>
      <rPr>
        <sz val="10"/>
        <color theme="1"/>
        <rFont val="Arial"/>
        <family val="2"/>
      </rPr>
      <t xml:space="preserve">
40 (on land) inspections
10 (on water) inspections
</t>
    </r>
    <r>
      <rPr>
        <b/>
        <sz val="10"/>
        <color theme="1"/>
        <rFont val="Arial"/>
        <family val="2"/>
      </rPr>
      <t>Delivered</t>
    </r>
    <r>
      <rPr>
        <sz val="10"/>
        <color theme="1"/>
        <rFont val="Arial"/>
        <family val="2"/>
      </rPr>
      <t xml:space="preserve">
46 (on land) inspections 
10 (on water) inspections
3 offenders
0 verbal warnings
2 official warnings
0 infringement
1 briefs
</t>
    </r>
  </si>
  <si>
    <t xml:space="preserve">Compliance rate generally fell this reporting period compared to previous.
Offending included 
- prosecution brief prepared for 21.62 kg catch over quota. 
- official warnings for failing to return unwanted fish 
</t>
  </si>
  <si>
    <r>
      <rPr>
        <b/>
        <sz val="11"/>
        <color theme="1"/>
        <rFont val="Calibri"/>
        <family val="2"/>
        <scheme val="minor"/>
      </rPr>
      <t>Target</t>
    </r>
    <r>
      <rPr>
        <sz val="11"/>
        <color theme="1"/>
        <rFont val="Calibri"/>
        <family val="2"/>
        <scheme val="minor"/>
      </rPr>
      <t xml:space="preserve">
6 (on land) inspections
1 (on water) inspections</t>
    </r>
  </si>
  <si>
    <t>No compliance issues based on inspections.</t>
  </si>
  <si>
    <r>
      <t xml:space="preserve">Delivered
</t>
    </r>
    <r>
      <rPr>
        <sz val="10"/>
        <color theme="1"/>
        <rFont val="Arial"/>
        <family val="2"/>
      </rPr>
      <t>4 (on land) inspections
1 (on water) inspections</t>
    </r>
    <r>
      <rPr>
        <b/>
        <sz val="10"/>
        <color theme="1"/>
        <rFont val="Arial"/>
        <family val="2"/>
      </rPr>
      <t xml:space="preserve">
No offending recorded</t>
    </r>
  </si>
  <si>
    <r>
      <rPr>
        <b/>
        <sz val="10"/>
        <color theme="1"/>
        <rFont val="Arial"/>
        <family val="2"/>
      </rPr>
      <t>Target</t>
    </r>
    <r>
      <rPr>
        <sz val="10"/>
        <color theme="1"/>
        <rFont val="Arial"/>
        <family val="2"/>
      </rPr>
      <t xml:space="preserve">
4 (on land) inspections
4 (on water) inspections
</t>
    </r>
    <r>
      <rPr>
        <b/>
        <sz val="10"/>
        <color theme="1"/>
        <rFont val="Arial"/>
        <family val="2"/>
      </rPr>
      <t>Delivered</t>
    </r>
    <r>
      <rPr>
        <sz val="10"/>
        <color theme="1"/>
        <rFont val="Arial"/>
        <family val="2"/>
      </rPr>
      <t xml:space="preserve">
4 (on land) inspections
5 (on water) inspections
</t>
    </r>
  </si>
  <si>
    <t xml:space="preserve">No inspections were carried out in this period.  No offenders detected in this period. </t>
  </si>
  <si>
    <t>Target - 0 inspections</t>
  </si>
  <si>
    <r>
      <rPr>
        <b/>
        <sz val="10"/>
        <color theme="1"/>
        <rFont val="Arial"/>
        <family val="2"/>
      </rPr>
      <t>Target</t>
    </r>
    <r>
      <rPr>
        <sz val="10"/>
        <color theme="1"/>
        <rFont val="Arial"/>
        <family val="2"/>
      </rPr>
      <t xml:space="preserve">
1 (on land) inspections
0 (on water) inspections
</t>
    </r>
    <r>
      <rPr>
        <b/>
        <sz val="10"/>
        <color theme="1"/>
        <rFont val="Arial"/>
        <family val="2"/>
      </rPr>
      <t>Delivere</t>
    </r>
    <r>
      <rPr>
        <sz val="10"/>
        <color theme="1"/>
        <rFont val="Arial"/>
        <family val="2"/>
      </rPr>
      <t xml:space="preserve">d
1 (on land) inspections
0 (on water) inspections
</t>
    </r>
  </si>
  <si>
    <r>
      <t>Target</t>
    </r>
    <r>
      <rPr>
        <b/>
        <sz val="10"/>
        <color theme="1"/>
        <rFont val="Arial"/>
        <family val="2"/>
      </rPr>
      <t xml:space="preserve">
</t>
    </r>
    <r>
      <rPr>
        <sz val="10"/>
        <color theme="1"/>
        <rFont val="Arial"/>
        <family val="2"/>
      </rPr>
      <t xml:space="preserve">1(on land) inspections
0 (on water) inspections
</t>
    </r>
    <r>
      <rPr>
        <b/>
        <sz val="10"/>
        <color theme="1"/>
        <rFont val="Arial"/>
        <family val="2"/>
      </rPr>
      <t>Delivered</t>
    </r>
    <r>
      <rPr>
        <sz val="10"/>
        <color theme="1"/>
        <rFont val="Arial"/>
        <family val="2"/>
      </rPr>
      <t xml:space="preserve">
1 (on land) inspections
0 (on water) inspections
No offenders recorded
</t>
    </r>
  </si>
  <si>
    <t>No offending detected during this period. No compliance issues based on inspections.</t>
  </si>
  <si>
    <r>
      <rPr>
        <b/>
        <sz val="10"/>
        <color theme="1"/>
        <rFont val="Arial"/>
        <family val="2"/>
      </rPr>
      <t>Target</t>
    </r>
    <r>
      <rPr>
        <sz val="10"/>
        <color theme="1"/>
        <rFont val="Arial"/>
        <family val="2"/>
      </rPr>
      <t xml:space="preserve">
0 (on land) inspections
1 (on water) inspections
</t>
    </r>
    <r>
      <rPr>
        <b/>
        <sz val="10"/>
        <color theme="1"/>
        <rFont val="Arial"/>
        <family val="2"/>
      </rPr>
      <t>Delivered</t>
    </r>
    <r>
      <rPr>
        <sz val="10"/>
        <color theme="1"/>
        <rFont val="Arial"/>
        <family val="2"/>
      </rPr>
      <t xml:space="preserve">
6(on land) inspections
0 (on water) inspections
1 offenders
0 verbal warnings
1 official warnings
0 infringement
0 briefs</t>
    </r>
  </si>
  <si>
    <r>
      <rPr>
        <b/>
        <sz val="10"/>
        <color theme="1"/>
        <rFont val="Arial"/>
        <family val="2"/>
      </rPr>
      <t>Target</t>
    </r>
    <r>
      <rPr>
        <sz val="10"/>
        <color theme="1"/>
        <rFont val="Arial"/>
        <family val="2"/>
      </rPr>
      <t xml:space="preserve">
18 (on land) inspections
18 (on water) inspections
</t>
    </r>
    <r>
      <rPr>
        <b/>
        <sz val="10"/>
        <color theme="1"/>
        <rFont val="Arial"/>
        <family val="2"/>
      </rPr>
      <t>Delivered</t>
    </r>
    <r>
      <rPr>
        <sz val="10"/>
        <color theme="1"/>
        <rFont val="Arial"/>
        <family val="2"/>
      </rPr>
      <t xml:space="preserve">
20 (on land) inspections
21 (on water) inspections
6 offenders
3 verbal warnings
3 official warnings
1 infringement
0 briefs</t>
    </r>
  </si>
  <si>
    <r>
      <t xml:space="preserve">Level of compliance has improved this reporting period.  The compliance rate this year was 85%, the previous year 2016/2017 the compliance rate was 65%.  
No prosecution briefs were recorded this year (3 in previous year) and official warnings are down from 9 in 2016/2017 to 3 this year.
</t>
    </r>
    <r>
      <rPr>
        <b/>
        <sz val="10"/>
        <color theme="1"/>
        <rFont val="Arial"/>
        <family val="2"/>
      </rPr>
      <t>Offending</t>
    </r>
    <r>
      <rPr>
        <sz val="10"/>
        <color theme="1"/>
        <rFont val="Arial"/>
        <family val="2"/>
      </rPr>
      <t xml:space="preserve">
• Fail to return fish to the water without injury or damage
• Identifying mark on boat to be displayed in manner required.
3 official warning were issued: 
• Fail to return fish to the water without injury or damage;
• Use commercial fishing equipment not authorised (equipment outside the entitlements of a CIFAL)
• Hinder authorised officer in the performance of their duty.
• Take undersize fish
</t>
    </r>
    <r>
      <rPr>
        <b/>
        <sz val="10"/>
        <color theme="1"/>
        <rFont val="Arial"/>
        <family val="2"/>
      </rPr>
      <t>Emerging compliance risks:</t>
    </r>
    <r>
      <rPr>
        <sz val="10"/>
        <color theme="1"/>
        <rFont val="Arial"/>
        <family val="2"/>
      </rPr>
      <t xml:space="preserve">
• Failure to report catch and effort, 
• Under declaring fishing times, 
• In-accurate declaring of catch,
• Fail to record protected species interactions.
• Long soak times on mesh net.  Some operators &gt;20hrs.
</t>
    </r>
  </si>
  <si>
    <r>
      <rPr>
        <b/>
        <sz val="10"/>
        <color theme="1"/>
        <rFont val="Arial"/>
        <family val="2"/>
      </rPr>
      <t>Target</t>
    </r>
    <r>
      <rPr>
        <sz val="10"/>
        <color theme="1"/>
        <rFont val="Arial"/>
        <family val="2"/>
      </rPr>
      <t xml:space="preserve">
8 (on land) inspections
6 (on water) inspections
</t>
    </r>
    <r>
      <rPr>
        <b/>
        <sz val="10"/>
        <color theme="1"/>
        <rFont val="Arial"/>
        <family val="2"/>
      </rPr>
      <t>Delivered</t>
    </r>
    <r>
      <rPr>
        <sz val="10"/>
        <color theme="1"/>
        <rFont val="Arial"/>
        <family val="2"/>
      </rPr>
      <t xml:space="preserve">
8 (on land) inspections
8 (on water) inspections
5 offenders
4 verbal warnings
3 official warnings
1 infringement
0 briefs
</t>
    </r>
  </si>
  <si>
    <r>
      <t xml:space="preserve">Non compliance  from inspections conducted in 2017/18 was high at 31%. 
This is significantly higher than the previous years compliance rate of approximately 15%.
</t>
    </r>
    <r>
      <rPr>
        <b/>
        <sz val="10"/>
        <color theme="1"/>
        <rFont val="Arial"/>
        <family val="2"/>
      </rPr>
      <t>Offending</t>
    </r>
    <r>
      <rPr>
        <sz val="10"/>
        <color theme="1"/>
        <rFont val="Arial"/>
        <family val="2"/>
      </rPr>
      <t xml:space="preserve">
1. Verbal Warning  Fail to carry Eel Access licence:  
2. Verbal Warning  Fail to notify as required in permit conditions.   
3. Verbal Warning  Fail to mark fyke net clearly  
4. Verbal Warning  Fail to comply with licence condition (Cod end submerged) 
5. Official Warning  Fail to carry Eel Access licence:  
6. Official Warning  Fail to ensure nets cleared every 48hrs:
7. Official Warning  Fail to comply with licence condition (Fail to notify) 
8. Infringement Notice Fail to return fish and other animal immediately. 
Ongoing inability to effectively locate operators and gear makes trageted inpsections difficult. </t>
    </r>
  </si>
  <si>
    <r>
      <rPr>
        <b/>
        <sz val="10"/>
        <color theme="1"/>
        <rFont val="Arial"/>
        <family val="2"/>
      </rPr>
      <t>Target</t>
    </r>
    <r>
      <rPr>
        <sz val="10"/>
        <color theme="1"/>
        <rFont val="Arial"/>
        <family val="2"/>
      </rPr>
      <t xml:space="preserve">
5 (on land) inspections
0.5 (on water) inspections
</t>
    </r>
    <r>
      <rPr>
        <b/>
        <sz val="10"/>
        <color theme="1"/>
        <rFont val="Arial"/>
        <family val="2"/>
      </rPr>
      <t>Delivered</t>
    </r>
    <r>
      <rPr>
        <sz val="10"/>
        <color theme="1"/>
        <rFont val="Arial"/>
        <family val="2"/>
      </rPr>
      <t xml:space="preserve">
4 (on land) inspections
0 (on water) inspections
1 offender
1 verbal warnings
0 official warnings
0 infringement
0 briefs
</t>
    </r>
  </si>
  <si>
    <t>Verbal warning relates to entering port prior to the specified time.
Due to the location and method of fishing (long-lined pots), at sea inspections are difficult.  
Ongoing operations targetting other offending in SW Victoria meant resources we re-prioritised and total inspections were not met.</t>
  </si>
  <si>
    <t>High level of compliance within this fishery with 2 offences detected.  One being currently investigated, fishing within 400m of a creek mouth and another of failing to declare a wildlife interaction.</t>
  </si>
  <si>
    <r>
      <rPr>
        <b/>
        <sz val="10"/>
        <color theme="1"/>
        <rFont val="Arial"/>
        <family val="2"/>
      </rPr>
      <t>Target</t>
    </r>
    <r>
      <rPr>
        <sz val="10"/>
        <color theme="1"/>
        <rFont val="Arial"/>
        <family val="2"/>
      </rPr>
      <t xml:space="preserve">
10 (on land) inspections
10 (on water) inspections
</t>
    </r>
    <r>
      <rPr>
        <b/>
        <sz val="10"/>
        <color theme="1"/>
        <rFont val="Arial"/>
        <family val="2"/>
      </rPr>
      <t>Delivered</t>
    </r>
    <r>
      <rPr>
        <sz val="10"/>
        <color theme="1"/>
        <rFont val="Arial"/>
        <family val="2"/>
      </rPr>
      <t xml:space="preserve">
13 (on land) inspections
10 (on water) inspections
1 offender
1 verbal warnings
0 official warnings/infringements/briefs
</t>
    </r>
  </si>
  <si>
    <t>N/A (not cost recoverable)</t>
  </si>
  <si>
    <t xml:space="preserve">The level of compliance slightly improved on previous reporting periods.
Offending comprised of 2 minor verbal warnings and 1 infringement for undersized snapper.
Compliance with the new Pipi Fisheries Notice has generally been good.
Ongoing inability to effectively locate operators at times makes targetted inspections difficult. </t>
  </si>
  <si>
    <r>
      <rPr>
        <b/>
        <sz val="10"/>
        <color theme="1"/>
        <rFont val="Arial"/>
        <family val="2"/>
      </rPr>
      <t>Target</t>
    </r>
    <r>
      <rPr>
        <sz val="10"/>
        <color theme="1"/>
        <rFont val="Arial"/>
        <family val="2"/>
      </rPr>
      <t xml:space="preserve">
25 (on land) inspections
10 (on water) inspections
</t>
    </r>
    <r>
      <rPr>
        <b/>
        <sz val="10"/>
        <color theme="1"/>
        <rFont val="Arial"/>
        <family val="2"/>
      </rPr>
      <t>Delivered</t>
    </r>
    <r>
      <rPr>
        <sz val="10"/>
        <color theme="1"/>
        <rFont val="Arial"/>
        <family val="2"/>
      </rPr>
      <t xml:space="preserve">
33 (on land) inspections
11 (on water) inspections
3 offenders
2 verbal warnings
1 infringement
0 official warning/briefs</t>
    </r>
  </si>
  <si>
    <r>
      <rPr>
        <b/>
        <sz val="10"/>
        <color theme="1"/>
        <rFont val="Arial"/>
        <family val="2"/>
      </rPr>
      <t>Target</t>
    </r>
    <r>
      <rPr>
        <sz val="10"/>
        <color theme="1"/>
        <rFont val="Arial"/>
        <family val="2"/>
      </rPr>
      <t xml:space="preserve">
25 (on land) inspections
10 (on water) inspections
</t>
    </r>
    <r>
      <rPr>
        <b/>
        <sz val="10"/>
        <color theme="1"/>
        <rFont val="Arial"/>
        <family val="2"/>
      </rPr>
      <t>Delivered</t>
    </r>
    <r>
      <rPr>
        <sz val="10"/>
        <color theme="1"/>
        <rFont val="Arial"/>
        <family val="2"/>
      </rPr>
      <t xml:space="preserve">
33 (on land) inspections
11 (on water) inspections
3 offenders
2 verbal warnings
1 infringement
0 official warnings/briefs
</t>
    </r>
  </si>
  <si>
    <t xml:space="preserve">Target
0 (on land) inspection
1 (on water) inspection
Delivered
0 (on land) inspections
0 (on water) inspections
</t>
  </si>
  <si>
    <t>No offending detected during this period.
No levy collected for 2017-18.</t>
  </si>
  <si>
    <r>
      <rPr>
        <b/>
        <sz val="10"/>
        <color theme="1"/>
        <rFont val="Arial"/>
        <family val="2"/>
      </rPr>
      <t>Target</t>
    </r>
    <r>
      <rPr>
        <sz val="10"/>
        <color theme="1"/>
        <rFont val="Arial"/>
        <family val="2"/>
      </rPr>
      <t xml:space="preserve">
37 (on land) inspections
25 (on water) inspections
</t>
    </r>
    <r>
      <rPr>
        <b/>
        <sz val="10"/>
        <color theme="1"/>
        <rFont val="Arial"/>
        <family val="2"/>
      </rPr>
      <t>Delivered</t>
    </r>
    <r>
      <rPr>
        <sz val="10"/>
        <color theme="1"/>
        <rFont val="Arial"/>
        <family val="2"/>
      </rPr>
      <t xml:space="preserve">
48 (on land) inspections
31 (on water) inspections
9 offenders
6 verbal warnings
2 official warnings
1 infringement
0 briefs
</t>
    </r>
  </si>
  <si>
    <t xml:space="preserve">Minor offences in relation to the timely and effective provision of information required by the VFA – such as entry of information into logbooks – were generally dealt with by verbal or official warning, depending on the history of holders/operators. 
Infringement related to license holder deploying commercial fishing equipment  during the closed season.
</t>
  </si>
  <si>
    <t xml:space="preserve">The infringements related to undersize fish and log book issues.  
The official warning was regarding inaccurately reported weight of Rock Lobster.  
The verbal warnings were in relation to entering port early, logbook issues, failing to carry licence on-board and loading from a coff prior to nominated time.
</t>
  </si>
  <si>
    <r>
      <rPr>
        <b/>
        <sz val="10"/>
        <color theme="1"/>
        <rFont val="Arial"/>
        <family val="2"/>
      </rPr>
      <t>Target</t>
    </r>
    <r>
      <rPr>
        <sz val="10"/>
        <color theme="1"/>
        <rFont val="Arial"/>
        <family val="2"/>
      </rPr>
      <t xml:space="preserve">
90 (on land) inspections
35 (on water) inspections
</t>
    </r>
    <r>
      <rPr>
        <b/>
        <sz val="10"/>
        <color theme="1"/>
        <rFont val="Arial"/>
        <family val="2"/>
      </rPr>
      <t>Delivered</t>
    </r>
    <r>
      <rPr>
        <sz val="10"/>
        <color theme="1"/>
        <rFont val="Arial"/>
        <family val="2"/>
      </rPr>
      <t xml:space="preserve">
85 (on land) inspections
37 (on water) inspections
11 offenders
6 verbal warnings
1 official warnings
3 infringement
0 Briefs
</t>
    </r>
  </si>
  <si>
    <r>
      <rPr>
        <b/>
        <sz val="10"/>
        <color theme="1"/>
        <rFont val="Arial"/>
        <family val="2"/>
      </rPr>
      <t>Target</t>
    </r>
    <r>
      <rPr>
        <sz val="10"/>
        <color theme="1"/>
        <rFont val="Arial"/>
        <family val="2"/>
      </rPr>
      <t xml:space="preserve">
10 (on land) inspections
5 (on water) inspections
</t>
    </r>
    <r>
      <rPr>
        <b/>
        <sz val="10"/>
        <color theme="1"/>
        <rFont val="Arial"/>
        <family val="2"/>
      </rPr>
      <t>Delivered</t>
    </r>
    <r>
      <rPr>
        <sz val="10"/>
        <color theme="1"/>
        <rFont val="Arial"/>
        <family val="2"/>
      </rPr>
      <t xml:space="preserve">
3 (on land) inspections
0 (on water) inspections</t>
    </r>
  </si>
  <si>
    <t xml:space="preserve">No offending detected during this period. No compliance issues based on inspections.
Inspection targets not met in this fishery due to  conflicting enforcement priorities in PPB. 
</t>
  </si>
  <si>
    <t>Offset to be provided.</t>
  </si>
  <si>
    <t xml:space="preserve">Land based inspection target of 2 inspections was met. These were inspections of two of the three vessels conducting informal test dredging of previously productive grounds.
No on-water inspections were conducted. The target of 1 on-water inspection was not met due to no commercial scalloping activity having occurred during the 2017/18 cost recovery period.
One offence was detected in July 2017, associated with failing to comply with prior to landing requirements, in which the vessel entered port early. That vessel was the least active of the 3 vessels involved in informal scallop bed searching activity.
Action resulting from this detected offence was an official warning.
</t>
  </si>
  <si>
    <r>
      <rPr>
        <b/>
        <sz val="10"/>
        <color theme="1"/>
        <rFont val="Arial"/>
        <family val="2"/>
      </rPr>
      <t>Target</t>
    </r>
    <r>
      <rPr>
        <sz val="10"/>
        <color theme="1"/>
        <rFont val="Arial"/>
        <family val="2"/>
      </rPr>
      <t xml:space="preserve">
2 (on land) inspections
1 (on water) inspections
</t>
    </r>
    <r>
      <rPr>
        <b/>
        <sz val="10"/>
        <color theme="1"/>
        <rFont val="Arial"/>
        <family val="2"/>
      </rPr>
      <t>Delivered</t>
    </r>
    <r>
      <rPr>
        <sz val="10"/>
        <color theme="1"/>
        <rFont val="Arial"/>
        <family val="2"/>
      </rPr>
      <t xml:space="preserve">
2 (on land) inspections
0 (on water) inspections
1 offenders
1 official warnings
0 verbal warning/infringements/briefs
</t>
    </r>
  </si>
  <si>
    <t>No offset provided as small operator concession.</t>
  </si>
  <si>
    <r>
      <rPr>
        <b/>
        <sz val="10"/>
        <color theme="1"/>
        <rFont val="Arial"/>
        <family val="2"/>
      </rPr>
      <t>Target</t>
    </r>
    <r>
      <rPr>
        <sz val="10"/>
        <color theme="1"/>
        <rFont val="Arial"/>
        <family val="2"/>
      </rPr>
      <t xml:space="preserve">
4 (on land) inspections
2 (on water) inspections
</t>
    </r>
    <r>
      <rPr>
        <b/>
        <sz val="10"/>
        <color theme="1"/>
        <rFont val="Arial"/>
        <family val="2"/>
      </rPr>
      <t>Delivered</t>
    </r>
    <r>
      <rPr>
        <sz val="10"/>
        <color theme="1"/>
        <rFont val="Arial"/>
        <family val="2"/>
      </rPr>
      <t xml:space="preserve">
10 (on land) inspections
2 (on water) inspections
2 offenders
1 verbal warnings
0 official warnings/infringements
1 brief
</t>
    </r>
  </si>
  <si>
    <t>The compliance rate went down this season due primarily to one operator detected harvesting sea urchins within a Marine Sanctuary. 
This matter was dealt with through the Magistrates Court, resulting in a conviction and fines of $1,104.29 and $1,434.95 for both the holder and operator respectively. 
There was one either minor offence, which was dealt with via a verbal warning. The previous year (2016/17) saw no offences detected.</t>
  </si>
  <si>
    <r>
      <rPr>
        <b/>
        <sz val="10"/>
        <color theme="1"/>
        <rFont val="Arial"/>
        <family val="2"/>
      </rPr>
      <t>Target</t>
    </r>
    <r>
      <rPr>
        <sz val="10"/>
        <color theme="1"/>
        <rFont val="Arial"/>
        <family val="2"/>
      </rPr>
      <t xml:space="preserve">
10 inspections
</t>
    </r>
    <r>
      <rPr>
        <b/>
        <sz val="10"/>
        <color theme="1"/>
        <rFont val="Arial"/>
        <family val="2"/>
      </rPr>
      <t>Delivered</t>
    </r>
    <r>
      <rPr>
        <sz val="10"/>
        <color theme="1"/>
        <rFont val="Arial"/>
        <family val="2"/>
      </rPr>
      <t xml:space="preserve">
11 inspections
1 offenders
1 verbal warnings
0 official warnings/infringements/briefs
</t>
    </r>
  </si>
  <si>
    <t>Compliance for Fish Receivers abalone is generally high  without the detection of any significant offending other than a minor administrative error which was dealt by way of verbal warning.</t>
  </si>
  <si>
    <r>
      <rPr>
        <b/>
        <sz val="10"/>
        <color theme="1"/>
        <rFont val="Arial"/>
        <family val="2"/>
      </rPr>
      <t>Target</t>
    </r>
    <r>
      <rPr>
        <sz val="10"/>
        <color theme="1"/>
        <rFont val="Arial"/>
        <family val="2"/>
      </rPr>
      <t xml:space="preserve">
7 (on land) inspections
4 (on water) inspections
</t>
    </r>
    <r>
      <rPr>
        <b/>
        <sz val="10"/>
        <color theme="1"/>
        <rFont val="Arial"/>
        <family val="2"/>
      </rPr>
      <t>Delivered</t>
    </r>
    <r>
      <rPr>
        <sz val="10"/>
        <color theme="1"/>
        <rFont val="Arial"/>
        <family val="2"/>
      </rPr>
      <t xml:space="preserve">
8 (on land) inspections
17 (on water) inspections
0 offenders
2 verbal warnings
0 official warnings/infringements/briefs
</t>
    </r>
  </si>
  <si>
    <t xml:space="preserve">No specific reasons for the high number of on water inspections have been determined and it is probably just due to opportunistic inspections as the majority of fishing activity takes place on inshore reefs.
Verbal warnings issued for minor offending including:
• Fail to complete logbook accurately
• Late returns
</t>
  </si>
  <si>
    <r>
      <rPr>
        <b/>
        <sz val="10"/>
        <color theme="1"/>
        <rFont val="Arial"/>
        <family val="2"/>
      </rPr>
      <t>Target</t>
    </r>
    <r>
      <rPr>
        <sz val="10"/>
        <color theme="1"/>
        <rFont val="Arial"/>
        <family val="2"/>
      </rPr>
      <t xml:space="preserve">
20 (on land) inspections
10 (on water) inspections
</t>
    </r>
    <r>
      <rPr>
        <b/>
        <sz val="10"/>
        <color theme="1"/>
        <rFont val="Arial"/>
        <family val="2"/>
      </rPr>
      <t>Delivered</t>
    </r>
    <r>
      <rPr>
        <sz val="10"/>
        <color theme="1"/>
        <rFont val="Arial"/>
        <family val="2"/>
      </rPr>
      <t xml:space="preserve">
20  (on land) inspections
10 (on water) inspections
7 offenders
7 verbal warnings
1 official warnings
2 infringement
0 briefs
</t>
    </r>
  </si>
  <si>
    <t xml:space="preserve">The level of compliance during the 2017/18 fishing year improved marginally on the previous 2016/17 year.
Verbal warning were used to deal with minor issues such as undersized fish, failure to correctly mark equipment, and log book errors. 
Official warning was for returning to port early with fish without notification.
Infringements were issued for towing a seine net and failure to provide truthful and accurate information.
</t>
  </si>
  <si>
    <r>
      <rPr>
        <b/>
        <sz val="10"/>
        <color theme="1"/>
        <rFont val="Arial"/>
        <family val="2"/>
      </rPr>
      <t>Target</t>
    </r>
    <r>
      <rPr>
        <sz val="10"/>
        <color theme="1"/>
        <rFont val="Arial"/>
        <family val="2"/>
      </rPr>
      <t xml:space="preserve">
7 (on land) inspections
1 (on water) inspections
</t>
    </r>
    <r>
      <rPr>
        <b/>
        <sz val="10"/>
        <color theme="1"/>
        <rFont val="Arial"/>
        <family val="2"/>
      </rPr>
      <t>Delivered</t>
    </r>
    <r>
      <rPr>
        <sz val="10"/>
        <color theme="1"/>
        <rFont val="Arial"/>
        <family val="2"/>
      </rPr>
      <t xml:space="preserve">
7 (on land) inspections
1 (on water) inspections
</t>
    </r>
  </si>
  <si>
    <t xml:space="preserve">No offenders recorded. The 2017/18 compliance rate is an improvement from previous reporting periods
However there are logbook NFFP issues requiring investigation in the near future that may result in official warnings or possible issue of infringement notices.
The inshore trawl fishery extends from the states east all the  way to the west making targetted inspections difficult withour prior reporting or VMS.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</si>
</sst>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8" formatCode="&quot;$&quot;#,##0.00;[Red]\-&quot;$&quot;#,##0.00"/>
    <numFmt numFmtId="44" formatCode="_-&quot;$&quot;* #,##0.00_-;\-&quot;$&quot;* #,##0.00_-;_-&quot;$&quot;* &quot;-&quot;??_-;_-@_-"/>
    <numFmt numFmtId="43" formatCode="_-* #,##0.00_-;\-* #,##0.00_-;_-* &quot;-&quot;??_-;_-@_-"/>
    <numFmt numFmtId="164" formatCode="_-* #,##0_-;\-* #,##0_-;_-* &quot;-&quot;??_-;_-@_-"/>
    <numFmt numFmtId="165" formatCode="_-&quot;$&quot;* #,##0_-;\-&quot;$&quot;* #,##0_-;_-&quot;$&quot;* &quot;-&quot;??_-;_-@_-"/>
    <numFmt numFmtId="166" formatCode="#,##0_ ;[Red]\-#,##0\ "/>
    <numFmt numFmtId="167" formatCode="0.000"/>
    <numFmt numFmtId="168" formatCode="#,##0_ ;\-#,##0\ "/>
    <numFmt numFmtId="169" formatCode="0.0000"/>
  </numFmts>
  <fonts count="28" x14ac:knownFonts="1">
    <font>
      <sz val="11"/>
      <color theme="1"/>
      <name val="Calibri"/>
      <family val="2"/>
      <scheme val="minor"/>
    </font>
    <font>
      <b/>
      <sz val="11"/>
      <color theme="1"/>
      <name val="Calibri"/>
      <family val="2"/>
      <scheme val="minor"/>
    </font>
    <font>
      <b/>
      <sz val="14"/>
      <color theme="1"/>
      <name val="Arial"/>
      <family val="2"/>
    </font>
    <font>
      <b/>
      <sz val="10"/>
      <color theme="1"/>
      <name val="Arial"/>
      <family val="2"/>
    </font>
    <font>
      <sz val="10"/>
      <color theme="1"/>
      <name val="Arial"/>
      <family val="2"/>
    </font>
    <font>
      <sz val="12"/>
      <color theme="1"/>
      <name val="Calibri"/>
      <family val="2"/>
    </font>
    <font>
      <sz val="10"/>
      <color rgb="FF000000"/>
      <name val="Arial"/>
      <family val="2"/>
    </font>
    <font>
      <b/>
      <sz val="12"/>
      <color theme="1"/>
      <name val="Arial"/>
      <family val="2"/>
    </font>
    <font>
      <sz val="12"/>
      <color theme="1"/>
      <name val="Arial"/>
      <family val="2"/>
    </font>
    <font>
      <sz val="10"/>
      <name val="Arial"/>
      <family val="2"/>
    </font>
    <font>
      <b/>
      <sz val="10"/>
      <color rgb="FFFF0000"/>
      <name val="Arial"/>
      <family val="2"/>
    </font>
    <font>
      <sz val="11"/>
      <color theme="1"/>
      <name val="Calibri"/>
      <family val="2"/>
      <scheme val="minor"/>
    </font>
    <font>
      <i/>
      <sz val="10"/>
      <color theme="1"/>
      <name val="Arial"/>
      <family val="2"/>
    </font>
    <font>
      <b/>
      <i/>
      <sz val="12"/>
      <color theme="1"/>
      <name val="Calibri"/>
      <family val="2"/>
    </font>
    <font>
      <sz val="11"/>
      <color theme="0"/>
      <name val="Calibri"/>
      <family val="2"/>
      <scheme val="minor"/>
    </font>
    <font>
      <sz val="10"/>
      <color theme="1"/>
      <name val="Symbol"/>
      <family val="1"/>
      <charset val="2"/>
    </font>
    <font>
      <sz val="10"/>
      <color theme="0"/>
      <name val="Arial"/>
      <family val="2"/>
    </font>
    <font>
      <b/>
      <i/>
      <sz val="11"/>
      <color theme="1"/>
      <name val="Calibri"/>
      <family val="2"/>
      <scheme val="minor"/>
    </font>
    <font>
      <b/>
      <sz val="11"/>
      <color theme="0"/>
      <name val="Calibri"/>
      <family val="2"/>
      <scheme val="minor"/>
    </font>
    <font>
      <sz val="10"/>
      <color rgb="FFFF0000"/>
      <name val="Arial"/>
      <family val="2"/>
    </font>
    <font>
      <sz val="10"/>
      <color theme="1"/>
      <name val="Calibri"/>
      <family val="2"/>
      <scheme val="minor"/>
    </font>
    <font>
      <sz val="10"/>
      <color rgb="FFFF0000"/>
      <name val="Calibri"/>
      <family val="2"/>
      <scheme val="minor"/>
    </font>
    <font>
      <b/>
      <sz val="10"/>
      <color theme="1"/>
      <name val="Calibri"/>
      <family val="2"/>
      <scheme val="minor"/>
    </font>
    <font>
      <sz val="11"/>
      <name val="Calibri"/>
      <family val="2"/>
      <scheme val="minor"/>
    </font>
    <font>
      <b/>
      <sz val="10"/>
      <name val="Arial"/>
      <family val="2"/>
    </font>
    <font>
      <vertAlign val="superscript"/>
      <sz val="10"/>
      <color theme="1"/>
      <name val="Arial"/>
      <family val="2"/>
    </font>
    <font>
      <b/>
      <sz val="11"/>
      <color theme="1"/>
      <name val="Arial"/>
      <family val="2"/>
    </font>
    <font>
      <sz val="11"/>
      <color theme="1"/>
      <name val="Arial"/>
      <family val="2"/>
    </font>
  </fonts>
  <fills count="19">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FFFF99"/>
        <bgColor indexed="64"/>
      </patternFill>
    </fill>
    <fill>
      <patternFill patternType="solid">
        <fgColor rgb="FFFFC000"/>
        <bgColor indexed="64"/>
      </patternFill>
    </fill>
    <fill>
      <patternFill patternType="solid">
        <fgColor rgb="FF92D050"/>
        <bgColor indexed="64"/>
      </patternFill>
    </fill>
    <fill>
      <patternFill patternType="solid">
        <fgColor rgb="FFFF0000"/>
        <bgColor indexed="64"/>
      </patternFill>
    </fill>
    <fill>
      <patternFill patternType="solid">
        <fgColor theme="0" tint="-0.34998626667073579"/>
        <bgColor indexed="64"/>
      </patternFill>
    </fill>
    <fill>
      <patternFill patternType="solid">
        <fgColor rgb="FF00B050"/>
        <bgColor indexed="64"/>
      </patternFill>
    </fill>
  </fills>
  <borders count="7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medium">
        <color indexed="64"/>
      </bottom>
      <diagonal style="thin">
        <color indexed="64"/>
      </diagonal>
    </border>
    <border>
      <left/>
      <right style="thin">
        <color indexed="64"/>
      </right>
      <top style="thin">
        <color indexed="64"/>
      </top>
      <bottom style="thin">
        <color indexed="64"/>
      </bottom>
      <diagonal/>
    </border>
    <border>
      <left/>
      <right style="thin">
        <color indexed="64"/>
      </right>
      <top style="thin">
        <color indexed="64"/>
      </top>
      <bottom/>
      <diagonal/>
    </border>
    <border diagonalUp="1">
      <left style="thin">
        <color indexed="64"/>
      </left>
      <right style="medium">
        <color indexed="64"/>
      </right>
      <top style="medium">
        <color indexed="64"/>
      </top>
      <bottom style="medium">
        <color indexed="64"/>
      </bottom>
      <diagonal style="thin">
        <color indexed="64"/>
      </diagonal>
    </border>
  </borders>
  <cellStyleXfs count="4">
    <xf numFmtId="0" fontId="0" fillId="0" borderId="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cellStyleXfs>
  <cellXfs count="937">
    <xf numFmtId="0" fontId="0" fillId="0" borderId="0" xfId="0"/>
    <xf numFmtId="0" fontId="0" fillId="0" borderId="0" xfId="0" applyBorder="1"/>
    <xf numFmtId="0" fontId="4" fillId="0" borderId="8" xfId="0" applyFont="1" applyBorder="1" applyAlignment="1">
      <alignment vertical="top" wrapText="1"/>
    </xf>
    <xf numFmtId="15" fontId="5" fillId="0" borderId="0" xfId="0" applyNumberFormat="1" applyFont="1" applyAlignment="1">
      <alignment horizontal="right" vertical="center"/>
    </xf>
    <xf numFmtId="6" fontId="0" fillId="0" borderId="0" xfId="0" applyNumberFormat="1" applyBorder="1"/>
    <xf numFmtId="6" fontId="1" fillId="0" borderId="0" xfId="0" applyNumberFormat="1" applyFont="1" applyBorder="1"/>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0" fillId="3" borderId="0" xfId="0" applyFill="1" applyAlignment="1">
      <alignment horizontal="center" vertical="center"/>
    </xf>
    <xf numFmtId="0" fontId="0" fillId="3" borderId="0" xfId="0" applyFill="1" applyAlignment="1">
      <alignment horizontal="center" vertical="center" wrapText="1"/>
    </xf>
    <xf numFmtId="0" fontId="4" fillId="0" borderId="11" xfId="0" applyFont="1" applyBorder="1" applyAlignment="1">
      <alignment vertical="top" wrapText="1"/>
    </xf>
    <xf numFmtId="0" fontId="6" fillId="0" borderId="17" xfId="0" applyFont="1" applyBorder="1" applyAlignment="1">
      <alignment horizontal="center" vertical="center" wrapText="1"/>
    </xf>
    <xf numFmtId="0" fontId="4" fillId="0" borderId="8" xfId="0" applyFont="1" applyBorder="1"/>
    <xf numFmtId="0" fontId="4" fillId="0" borderId="0" xfId="0" applyFont="1" applyBorder="1"/>
    <xf numFmtId="0" fontId="4" fillId="0" borderId="12" xfId="0" applyFont="1" applyBorder="1"/>
    <xf numFmtId="0" fontId="4" fillId="0" borderId="11" xfId="0" applyFont="1" applyBorder="1"/>
    <xf numFmtId="0" fontId="4" fillId="0" borderId="17" xfId="0" applyFont="1" applyBorder="1"/>
    <xf numFmtId="0" fontId="4" fillId="0" borderId="18" xfId="0" applyFont="1" applyBorder="1"/>
    <xf numFmtId="0" fontId="4" fillId="0" borderId="16" xfId="0" applyFont="1" applyBorder="1"/>
    <xf numFmtId="0" fontId="0" fillId="0" borderId="0" xfId="0" applyAlignment="1">
      <alignment vertical="center"/>
    </xf>
    <xf numFmtId="0" fontId="0" fillId="13" borderId="30" xfId="0" applyFill="1" applyBorder="1"/>
    <xf numFmtId="0" fontId="9" fillId="13" borderId="30" xfId="0" applyFont="1" applyFill="1" applyBorder="1" applyAlignment="1">
      <alignment vertical="top" wrapText="1"/>
    </xf>
    <xf numFmtId="0" fontId="10" fillId="13" borderId="30" xfId="0" applyFont="1" applyFill="1" applyBorder="1" applyAlignment="1">
      <alignment horizontal="left" vertical="top" wrapText="1"/>
    </xf>
    <xf numFmtId="0" fontId="4" fillId="13" borderId="30" xfId="0" applyFont="1" applyFill="1" applyBorder="1" applyAlignment="1">
      <alignment horizontal="center" vertical="center" wrapText="1"/>
    </xf>
    <xf numFmtId="0" fontId="4" fillId="13" borderId="30" xfId="0" applyFont="1" applyFill="1" applyBorder="1"/>
    <xf numFmtId="0" fontId="4" fillId="13" borderId="27" xfId="0" applyFont="1" applyFill="1" applyBorder="1"/>
    <xf numFmtId="0" fontId="4" fillId="0" borderId="20" xfId="0" applyFont="1" applyBorder="1" applyAlignment="1">
      <alignment vertical="top" wrapText="1"/>
    </xf>
    <xf numFmtId="0" fontId="6" fillId="0" borderId="3" xfId="0" applyFont="1" applyBorder="1" applyAlignment="1">
      <alignment horizontal="center" vertical="center" wrapText="1"/>
    </xf>
    <xf numFmtId="0" fontId="4" fillId="0" borderId="21" xfId="0" applyFont="1" applyBorder="1" applyAlignment="1">
      <alignment vertical="top" wrapText="1"/>
    </xf>
    <xf numFmtId="0" fontId="3" fillId="0" borderId="0" xfId="0" applyFont="1" applyAlignment="1">
      <alignment vertical="center"/>
    </xf>
    <xf numFmtId="0" fontId="4" fillId="0" borderId="3" xfId="0" applyFont="1" applyBorder="1"/>
    <xf numFmtId="0" fontId="4" fillId="0" borderId="3" xfId="0" applyFont="1" applyBorder="1" applyAlignment="1">
      <alignment horizontal="center" vertical="center"/>
    </xf>
    <xf numFmtId="0" fontId="7" fillId="13" borderId="29" xfId="0" applyFont="1" applyFill="1" applyBorder="1" applyAlignment="1">
      <alignment vertical="center"/>
    </xf>
    <xf numFmtId="0" fontId="3" fillId="7" borderId="29" xfId="0" applyFont="1" applyFill="1" applyBorder="1" applyAlignment="1">
      <alignment horizontal="center" vertical="center" wrapText="1"/>
    </xf>
    <xf numFmtId="0" fontId="3" fillId="7" borderId="34" xfId="0" applyFont="1" applyFill="1" applyBorder="1" applyAlignment="1">
      <alignment horizontal="center" vertical="center" wrapText="1"/>
    </xf>
    <xf numFmtId="0" fontId="3" fillId="7" borderId="30" xfId="0" applyFont="1" applyFill="1" applyBorder="1" applyAlignment="1">
      <alignment horizontal="center" vertical="center" wrapText="1"/>
    </xf>
    <xf numFmtId="0" fontId="3" fillId="7" borderId="36"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11" borderId="29" xfId="0" applyFont="1" applyFill="1" applyBorder="1" applyAlignment="1">
      <alignment horizontal="center" vertical="center" wrapText="1"/>
    </xf>
    <xf numFmtId="0" fontId="3" fillId="11" borderId="34" xfId="0" applyFont="1" applyFill="1" applyBorder="1" applyAlignment="1">
      <alignment horizontal="center" vertical="center" wrapText="1"/>
    </xf>
    <xf numFmtId="0" fontId="3" fillId="11" borderId="30" xfId="0" applyFont="1" applyFill="1" applyBorder="1" applyAlignment="1">
      <alignment horizontal="center" vertical="center" wrapText="1"/>
    </xf>
    <xf numFmtId="0" fontId="3" fillId="11" borderId="35" xfId="0" applyFont="1" applyFill="1" applyBorder="1" applyAlignment="1">
      <alignment horizontal="center" vertical="center" wrapText="1"/>
    </xf>
    <xf numFmtId="0" fontId="1" fillId="0" borderId="0" xfId="0" applyFont="1"/>
    <xf numFmtId="0" fontId="4" fillId="0" borderId="0" xfId="0" applyFont="1" applyAlignment="1">
      <alignment horizontal="right" vertical="top"/>
    </xf>
    <xf numFmtId="3" fontId="4" fillId="0" borderId="8" xfId="0" applyNumberFormat="1" applyFont="1" applyBorder="1" applyAlignment="1">
      <alignment horizontal="right" vertical="top"/>
    </xf>
    <xf numFmtId="0" fontId="4" fillId="0" borderId="17" xfId="0" applyFont="1" applyBorder="1" applyAlignment="1">
      <alignment horizontal="right" vertical="top"/>
    </xf>
    <xf numFmtId="0" fontId="4" fillId="0" borderId="31" xfId="0" applyFont="1" applyBorder="1" applyAlignment="1">
      <alignment horizontal="right" vertical="top"/>
    </xf>
    <xf numFmtId="0" fontId="4" fillId="0" borderId="3" xfId="0" applyFont="1" applyBorder="1" applyAlignment="1">
      <alignment vertical="top" wrapText="1"/>
    </xf>
    <xf numFmtId="0" fontId="0" fillId="0" borderId="0" xfId="0" applyAlignment="1">
      <alignment horizontal="right"/>
    </xf>
    <xf numFmtId="8" fontId="0" fillId="0" borderId="0" xfId="0" applyNumberFormat="1"/>
    <xf numFmtId="6" fontId="4" fillId="0" borderId="3" xfId="0" applyNumberFormat="1" applyFont="1" applyBorder="1" applyAlignment="1">
      <alignment horizontal="right" vertical="top" wrapText="1"/>
    </xf>
    <xf numFmtId="6" fontId="4" fillId="0" borderId="8" xfId="0" applyNumberFormat="1" applyFont="1" applyBorder="1" applyAlignment="1">
      <alignment horizontal="right" vertical="top"/>
    </xf>
    <xf numFmtId="0" fontId="4" fillId="0" borderId="21" xfId="0" applyFont="1" applyBorder="1" applyAlignment="1">
      <alignment horizontal="center" vertical="center" wrapText="1"/>
    </xf>
    <xf numFmtId="0" fontId="4" fillId="0" borderId="31" xfId="0" applyFont="1" applyBorder="1" applyAlignment="1">
      <alignment horizontal="right" vertical="top" wrapText="1"/>
    </xf>
    <xf numFmtId="0" fontId="4" fillId="0" borderId="3" xfId="0" applyFont="1" applyBorder="1" applyAlignment="1">
      <alignment horizontal="right" vertical="top" wrapText="1"/>
    </xf>
    <xf numFmtId="3" fontId="4" fillId="0" borderId="32" xfId="0" applyNumberFormat="1" applyFont="1" applyBorder="1" applyAlignment="1">
      <alignment horizontal="right" vertical="top" wrapText="1"/>
    </xf>
    <xf numFmtId="3" fontId="4" fillId="0" borderId="3" xfId="0" applyNumberFormat="1" applyFont="1" applyBorder="1" applyAlignment="1">
      <alignment horizontal="right" vertical="top" wrapText="1"/>
    </xf>
    <xf numFmtId="0" fontId="6" fillId="0" borderId="31" xfId="0" applyFont="1" applyBorder="1" applyAlignment="1">
      <alignment horizontal="left" vertical="top" wrapText="1"/>
    </xf>
    <xf numFmtId="0" fontId="6" fillId="0" borderId="21" xfId="0" applyFont="1" applyBorder="1" applyAlignment="1">
      <alignment horizontal="left" vertical="top" wrapText="1"/>
    </xf>
    <xf numFmtId="0" fontId="6" fillId="0" borderId="3" xfId="0" applyFont="1" applyBorder="1" applyAlignment="1">
      <alignment horizontal="left" vertical="top" wrapText="1"/>
    </xf>
    <xf numFmtId="0" fontId="4" fillId="0" borderId="4" xfId="0" applyFont="1" applyBorder="1" applyAlignment="1">
      <alignment vertical="top" wrapText="1"/>
    </xf>
    <xf numFmtId="0" fontId="4" fillId="0" borderId="40" xfId="0" applyFont="1" applyBorder="1" applyAlignment="1">
      <alignment horizontal="center" vertical="center"/>
    </xf>
    <xf numFmtId="0" fontId="6" fillId="0" borderId="41" xfId="0" applyFont="1" applyBorder="1" applyAlignment="1">
      <alignment horizontal="left" vertical="top" wrapText="1"/>
    </xf>
    <xf numFmtId="0" fontId="6" fillId="0" borderId="2" xfId="0" applyFont="1" applyBorder="1" applyAlignment="1">
      <alignment horizontal="left" vertical="top" wrapText="1"/>
    </xf>
    <xf numFmtId="0" fontId="6" fillId="0" borderId="41" xfId="0" applyFont="1" applyBorder="1" applyAlignment="1">
      <alignment horizontal="left" vertical="top"/>
    </xf>
    <xf numFmtId="0" fontId="6" fillId="0" borderId="41" xfId="0" applyFont="1" applyBorder="1" applyAlignment="1">
      <alignment vertical="top" wrapText="1"/>
    </xf>
    <xf numFmtId="0" fontId="3" fillId="11" borderId="0" xfId="0" applyFont="1" applyFill="1" applyBorder="1" applyAlignment="1">
      <alignment horizontal="center" vertical="center" wrapText="1"/>
    </xf>
    <xf numFmtId="0" fontId="6" fillId="0" borderId="9" xfId="0" applyFont="1" applyBorder="1" applyAlignment="1">
      <alignment horizontal="left" vertical="top" wrapText="1"/>
    </xf>
    <xf numFmtId="0" fontId="6" fillId="0" borderId="42" xfId="0" applyFont="1" applyBorder="1" applyAlignment="1">
      <alignment horizontal="left" vertical="top" wrapText="1"/>
    </xf>
    <xf numFmtId="0" fontId="4" fillId="0" borderId="8" xfId="0" applyFont="1" applyBorder="1" applyAlignment="1">
      <alignment horizontal="center" vertical="center"/>
    </xf>
    <xf numFmtId="3" fontId="4" fillId="0" borderId="12" xfId="0" applyNumberFormat="1" applyFont="1" applyBorder="1" applyAlignment="1">
      <alignment horizontal="right" vertical="top" wrapText="1"/>
    </xf>
    <xf numFmtId="0" fontId="4" fillId="0" borderId="0" xfId="0" applyFont="1" applyAlignment="1">
      <alignment vertical="center"/>
    </xf>
    <xf numFmtId="0" fontId="0" fillId="0" borderId="0" xfId="0" applyFont="1"/>
    <xf numFmtId="0" fontId="6" fillId="0" borderId="31" xfId="0" applyFont="1" applyBorder="1" applyAlignment="1">
      <alignment horizontal="right" vertical="top" wrapText="1"/>
    </xf>
    <xf numFmtId="1" fontId="6" fillId="0" borderId="31" xfId="0" applyNumberFormat="1" applyFont="1" applyBorder="1" applyAlignment="1">
      <alignment horizontal="right" vertical="top" wrapText="1"/>
    </xf>
    <xf numFmtId="1" fontId="4" fillId="0" borderId="31" xfId="0" applyNumberFormat="1" applyFont="1" applyBorder="1" applyAlignment="1">
      <alignment horizontal="right" vertical="top" wrapText="1"/>
    </xf>
    <xf numFmtId="1" fontId="4" fillId="0" borderId="32" xfId="0" applyNumberFormat="1" applyFont="1" applyBorder="1" applyAlignment="1">
      <alignment horizontal="right" vertical="top" wrapText="1"/>
    </xf>
    <xf numFmtId="0" fontId="3" fillId="5" borderId="34" xfId="0" applyFont="1" applyFill="1" applyBorder="1" applyAlignment="1">
      <alignment horizontal="center" vertical="top" wrapText="1"/>
    </xf>
    <xf numFmtId="0" fontId="4" fillId="0" borderId="3" xfId="0" applyFont="1" applyBorder="1" applyAlignment="1">
      <alignment horizontal="right" vertical="top"/>
    </xf>
    <xf numFmtId="0" fontId="4" fillId="0" borderId="3" xfId="0" applyFont="1" applyBorder="1" applyAlignment="1">
      <alignment horizontal="left" vertical="top" wrapText="1"/>
    </xf>
    <xf numFmtId="0" fontId="15" fillId="0" borderId="8" xfId="0" applyFont="1" applyBorder="1" applyAlignment="1">
      <alignment horizontal="left" vertical="top"/>
    </xf>
    <xf numFmtId="0" fontId="7" fillId="8" borderId="29" xfId="0" applyFont="1" applyFill="1" applyBorder="1"/>
    <xf numFmtId="0" fontId="0" fillId="8" borderId="30" xfId="0" applyFill="1" applyBorder="1"/>
    <xf numFmtId="0" fontId="0" fillId="8" borderId="27" xfId="0" applyFill="1" applyBorder="1"/>
    <xf numFmtId="0" fontId="4" fillId="0" borderId="31" xfId="0" applyFont="1" applyBorder="1" applyAlignment="1">
      <alignment horizontal="center" vertical="center" wrapText="1"/>
    </xf>
    <xf numFmtId="0" fontId="7" fillId="13" borderId="29" xfId="0" applyFont="1" applyFill="1" applyBorder="1"/>
    <xf numFmtId="0" fontId="4" fillId="0" borderId="3" xfId="0" applyFont="1" applyBorder="1" applyAlignment="1">
      <alignment horizontal="center" vertical="center" wrapText="1"/>
    </xf>
    <xf numFmtId="0" fontId="4" fillId="0" borderId="47" xfId="0" applyFont="1" applyBorder="1" applyAlignment="1">
      <alignment horizontal="center" vertical="center" wrapText="1"/>
    </xf>
    <xf numFmtId="0" fontId="0" fillId="9" borderId="1" xfId="0" applyFill="1" applyBorder="1"/>
    <xf numFmtId="0" fontId="3" fillId="4" borderId="10"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9" fillId="0" borderId="33" xfId="0" applyFont="1" applyBorder="1" applyAlignment="1">
      <alignment vertical="top" wrapText="1"/>
    </xf>
    <xf numFmtId="1" fontId="6" fillId="0" borderId="31" xfId="0" applyNumberFormat="1" applyFont="1" applyBorder="1" applyAlignment="1">
      <alignment horizontal="center" vertical="center" wrapText="1"/>
    </xf>
    <xf numFmtId="0" fontId="6" fillId="0" borderId="47" xfId="0" applyFont="1" applyBorder="1" applyAlignment="1">
      <alignment horizontal="center" vertical="center" wrapText="1"/>
    </xf>
    <xf numFmtId="0" fontId="4" fillId="0" borderId="47" xfId="0" applyFont="1" applyBorder="1" applyAlignment="1">
      <alignment horizontal="right" vertical="top"/>
    </xf>
    <xf numFmtId="8" fontId="14" fillId="0" borderId="0" xfId="0" applyNumberFormat="1" applyFont="1"/>
    <xf numFmtId="0" fontId="0" fillId="0" borderId="0" xfId="0" applyAlignment="1">
      <alignment horizontal="right" vertical="top"/>
    </xf>
    <xf numFmtId="0" fontId="17" fillId="0" borderId="0" xfId="0" applyFont="1"/>
    <xf numFmtId="0" fontId="4" fillId="0" borderId="5" xfId="0" applyFont="1" applyBorder="1" applyAlignment="1">
      <alignment horizontal="left" vertical="top" wrapText="1"/>
    </xf>
    <xf numFmtId="0" fontId="4" fillId="0" borderId="8" xfId="0" applyFont="1" applyBorder="1" applyAlignment="1">
      <alignment horizontal="left" vertical="top" wrapText="1"/>
    </xf>
    <xf numFmtId="0" fontId="6" fillId="0" borderId="17" xfId="0" applyFont="1" applyBorder="1" applyAlignment="1">
      <alignment horizontal="left" vertical="top" wrapText="1"/>
    </xf>
    <xf numFmtId="0" fontId="4" fillId="0" borderId="8" xfId="0" applyFont="1" applyBorder="1" applyAlignment="1">
      <alignment horizontal="center" vertical="center"/>
    </xf>
    <xf numFmtId="0" fontId="3" fillId="0" borderId="0" xfId="0" applyFont="1" applyAlignment="1">
      <alignment horizontal="right" vertical="center"/>
    </xf>
    <xf numFmtId="3" fontId="4" fillId="0" borderId="5" xfId="0" applyNumberFormat="1" applyFont="1" applyBorder="1" applyAlignment="1">
      <alignment horizontal="right" vertical="top" wrapText="1"/>
    </xf>
    <xf numFmtId="3" fontId="4" fillId="0" borderId="8" xfId="0" applyNumberFormat="1" applyFont="1" applyBorder="1" applyAlignment="1">
      <alignment horizontal="right" vertical="top" wrapText="1"/>
    </xf>
    <xf numFmtId="0" fontId="4" fillId="0" borderId="8" xfId="0" applyFont="1" applyBorder="1" applyAlignment="1">
      <alignment horizontal="right" vertical="top" wrapText="1"/>
    </xf>
    <xf numFmtId="0" fontId="4" fillId="0" borderId="21" xfId="0" applyFont="1" applyBorder="1" applyAlignment="1">
      <alignment horizontal="left" vertical="top" wrapText="1"/>
    </xf>
    <xf numFmtId="0" fontId="4" fillId="0" borderId="0" xfId="0" applyFont="1" applyBorder="1" applyAlignment="1">
      <alignment horizontal="left" vertical="top" wrapText="1"/>
    </xf>
    <xf numFmtId="3" fontId="4" fillId="0" borderId="15" xfId="0" applyNumberFormat="1" applyFont="1" applyBorder="1" applyAlignment="1">
      <alignment horizontal="right" vertical="top" wrapText="1"/>
    </xf>
    <xf numFmtId="0" fontId="3" fillId="0" borderId="3" xfId="0" applyFont="1" applyFill="1" applyBorder="1" applyAlignment="1">
      <alignment horizontal="center" vertical="center" wrapText="1"/>
    </xf>
    <xf numFmtId="0" fontId="4" fillId="0" borderId="3" xfId="0" applyFont="1" applyFill="1" applyBorder="1" applyAlignment="1">
      <alignment horizontal="right" vertical="top" wrapText="1"/>
    </xf>
    <xf numFmtId="0" fontId="3" fillId="0" borderId="1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3" xfId="0" applyFont="1" applyFill="1" applyBorder="1" applyAlignment="1">
      <alignment horizontal="left" vertical="top" wrapText="1"/>
    </xf>
    <xf numFmtId="0" fontId="3" fillId="0" borderId="4" xfId="0" applyFont="1" applyFill="1" applyBorder="1" applyAlignment="1">
      <alignment horizontal="center" vertical="center" wrapText="1"/>
    </xf>
    <xf numFmtId="0" fontId="4" fillId="0" borderId="16" xfId="0" applyFont="1" applyBorder="1" applyAlignment="1">
      <alignment vertical="top" wrapText="1"/>
    </xf>
    <xf numFmtId="0" fontId="3" fillId="0" borderId="8" xfId="0" applyFont="1" applyBorder="1" applyAlignment="1">
      <alignment vertical="top" wrapText="1"/>
    </xf>
    <xf numFmtId="3" fontId="4" fillId="0" borderId="47" xfId="0" applyNumberFormat="1" applyFont="1" applyBorder="1" applyAlignment="1">
      <alignment horizontal="right" vertical="top" wrapText="1"/>
    </xf>
    <xf numFmtId="0" fontId="4" fillId="0" borderId="47" xfId="0" applyFont="1" applyBorder="1" applyAlignment="1">
      <alignment horizontal="right" vertical="top" wrapText="1"/>
    </xf>
    <xf numFmtId="0" fontId="6" fillId="0" borderId="31" xfId="0" applyFont="1" applyBorder="1" applyAlignment="1">
      <alignment horizontal="center" vertical="center" wrapText="1"/>
    </xf>
    <xf numFmtId="6" fontId="3" fillId="0" borderId="0" xfId="0" applyNumberFormat="1" applyFont="1" applyBorder="1" applyAlignment="1">
      <alignment horizontal="right" vertical="center"/>
    </xf>
    <xf numFmtId="0" fontId="3" fillId="5" borderId="21" xfId="0" applyFont="1" applyFill="1" applyBorder="1" applyAlignment="1">
      <alignment horizontal="center" vertical="center" wrapText="1"/>
    </xf>
    <xf numFmtId="0" fontId="4" fillId="0" borderId="31" xfId="0" applyFont="1" applyFill="1" applyBorder="1" applyAlignment="1">
      <alignment horizontal="left" vertical="top" wrapText="1"/>
    </xf>
    <xf numFmtId="0" fontId="3"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9" xfId="0" applyFont="1" applyBorder="1" applyAlignment="1">
      <alignment horizontal="left" vertical="top" wrapText="1"/>
    </xf>
    <xf numFmtId="0" fontId="4" fillId="0" borderId="41" xfId="0" applyFont="1" applyFill="1" applyBorder="1" applyAlignment="1">
      <alignment horizontal="left" vertical="top" wrapText="1"/>
    </xf>
    <xf numFmtId="0" fontId="4" fillId="0" borderId="2" xfId="0" applyFont="1" applyBorder="1" applyAlignment="1">
      <alignment horizontal="left" vertical="top" wrapText="1"/>
    </xf>
    <xf numFmtId="0" fontId="4" fillId="0" borderId="10" xfId="0" applyFont="1" applyBorder="1" applyAlignment="1">
      <alignment horizontal="left" vertical="top" wrapText="1"/>
    </xf>
    <xf numFmtId="0" fontId="4" fillId="0" borderId="6" xfId="0" applyFont="1" applyFill="1" applyBorder="1" applyAlignment="1">
      <alignment horizontal="left" vertical="top" wrapText="1"/>
    </xf>
    <xf numFmtId="0" fontId="4" fillId="0" borderId="6" xfId="0" applyFont="1" applyBorder="1" applyAlignment="1">
      <alignment horizontal="left" vertical="top" wrapText="1"/>
    </xf>
    <xf numFmtId="0" fontId="4" fillId="0" borderId="3" xfId="0" applyFont="1" applyFill="1" applyBorder="1" applyAlignment="1">
      <alignment vertical="top" wrapText="1"/>
    </xf>
    <xf numFmtId="0" fontId="4" fillId="0" borderId="50" xfId="0" applyFont="1" applyBorder="1" applyAlignment="1">
      <alignment horizontal="left" vertical="top" wrapText="1"/>
    </xf>
    <xf numFmtId="0" fontId="4" fillId="0" borderId="6" xfId="0" applyFont="1" applyFill="1" applyBorder="1" applyAlignment="1">
      <alignment horizontal="right" vertical="top" wrapText="1"/>
    </xf>
    <xf numFmtId="166" fontId="4" fillId="0" borderId="6" xfId="0" applyNumberFormat="1" applyFont="1" applyBorder="1" applyAlignment="1">
      <alignment horizontal="right" vertical="top" wrapText="1"/>
    </xf>
    <xf numFmtId="3" fontId="4" fillId="0" borderId="6" xfId="0" applyNumberFormat="1" applyFont="1" applyBorder="1" applyAlignment="1">
      <alignment horizontal="right" vertical="top" wrapText="1"/>
    </xf>
    <xf numFmtId="0" fontId="4" fillId="0" borderId="6" xfId="0" applyFont="1" applyBorder="1" applyAlignment="1">
      <alignment horizontal="right" vertical="top" wrapText="1"/>
    </xf>
    <xf numFmtId="3" fontId="4" fillId="0" borderId="49" xfId="0" applyNumberFormat="1" applyFont="1" applyBorder="1" applyAlignment="1">
      <alignment horizontal="right" vertical="top" wrapText="1"/>
    </xf>
    <xf numFmtId="0" fontId="4" fillId="0" borderId="4" xfId="0" applyFont="1" applyBorder="1" applyAlignment="1">
      <alignment horizontal="center" vertical="center"/>
    </xf>
    <xf numFmtId="3" fontId="4" fillId="0" borderId="9" xfId="0" applyNumberFormat="1" applyFont="1" applyBorder="1" applyAlignment="1">
      <alignment horizontal="right" vertical="top" wrapText="1"/>
    </xf>
    <xf numFmtId="0" fontId="4" fillId="0" borderId="4" xfId="0" applyFont="1" applyBorder="1" applyAlignment="1">
      <alignment horizontal="right" vertical="top" wrapText="1"/>
    </xf>
    <xf numFmtId="3" fontId="4" fillId="0" borderId="4" xfId="0" applyNumberFormat="1" applyFont="1" applyBorder="1" applyAlignment="1">
      <alignment horizontal="right" vertical="top" wrapText="1"/>
    </xf>
    <xf numFmtId="0" fontId="4" fillId="0" borderId="9" xfId="0" applyFont="1" applyBorder="1" applyAlignment="1">
      <alignment horizontal="right" vertical="top" wrapText="1"/>
    </xf>
    <xf numFmtId="3" fontId="4" fillId="0" borderId="48" xfId="0" applyNumberFormat="1" applyFont="1" applyBorder="1" applyAlignment="1">
      <alignment horizontal="right" vertical="top" wrapText="1"/>
    </xf>
    <xf numFmtId="0" fontId="4" fillId="0" borderId="6" xfId="0" applyFont="1" applyBorder="1" applyAlignment="1">
      <alignment horizontal="center" vertical="center"/>
    </xf>
    <xf numFmtId="3" fontId="4" fillId="0" borderId="39" xfId="0" applyNumberFormat="1" applyFont="1" applyBorder="1" applyAlignment="1">
      <alignment horizontal="right" vertical="top" wrapText="1"/>
    </xf>
    <xf numFmtId="0" fontId="20" fillId="0" borderId="0" xfId="0" applyFont="1"/>
    <xf numFmtId="0" fontId="21" fillId="0" borderId="3" xfId="0" applyFont="1" applyBorder="1" applyAlignment="1">
      <alignment horizontal="left" vertical="top" wrapText="1"/>
    </xf>
    <xf numFmtId="0" fontId="20" fillId="13" borderId="30" xfId="0" applyFont="1" applyFill="1" applyBorder="1"/>
    <xf numFmtId="0" fontId="20" fillId="0" borderId="0" xfId="0" applyFont="1" applyBorder="1"/>
    <xf numFmtId="6" fontId="20" fillId="0" borderId="0" xfId="0" applyNumberFormat="1" applyFont="1" applyBorder="1"/>
    <xf numFmtId="6" fontId="22" fillId="0" borderId="0" xfId="0" applyNumberFormat="1" applyFont="1" applyBorder="1"/>
    <xf numFmtId="8" fontId="20" fillId="0" borderId="0" xfId="0" applyNumberFormat="1" applyFont="1"/>
    <xf numFmtId="0" fontId="22" fillId="0" borderId="0" xfId="0" applyFont="1" applyAlignment="1">
      <alignment horizontal="right"/>
    </xf>
    <xf numFmtId="0" fontId="22" fillId="0" borderId="0" xfId="0" applyFont="1"/>
    <xf numFmtId="0" fontId="4" fillId="0" borderId="31" xfId="0" applyFont="1" applyBorder="1" applyAlignment="1">
      <alignment horizontal="left" vertical="top" wrapText="1"/>
    </xf>
    <xf numFmtId="0" fontId="9" fillId="3" borderId="17" xfId="0" applyFont="1" applyFill="1" applyBorder="1" applyAlignment="1">
      <alignment vertical="top" wrapText="1"/>
    </xf>
    <xf numFmtId="0" fontId="12" fillId="0" borderId="31" xfId="0" applyFont="1" applyBorder="1" applyAlignment="1">
      <alignment horizontal="left" vertical="top" wrapText="1"/>
    </xf>
    <xf numFmtId="0" fontId="0" fillId="0" borderId="0" xfId="0"/>
    <xf numFmtId="0" fontId="2" fillId="0" borderId="0" xfId="0" applyFont="1" applyAlignment="1">
      <alignment vertical="center"/>
    </xf>
    <xf numFmtId="0" fontId="0" fillId="0" borderId="0" xfId="0" applyBorder="1"/>
    <xf numFmtId="0" fontId="4" fillId="0" borderId="3" xfId="0" applyFont="1" applyBorder="1" applyAlignment="1">
      <alignment vertical="top" wrapText="1"/>
    </xf>
    <xf numFmtId="0" fontId="4" fillId="0" borderId="8" xfId="0" applyFont="1" applyBorder="1" applyAlignment="1">
      <alignment vertical="top" wrapText="1"/>
    </xf>
    <xf numFmtId="0" fontId="4" fillId="0" borderId="5" xfId="0" applyFont="1" applyBorder="1" applyAlignment="1">
      <alignment vertical="top" wrapText="1"/>
    </xf>
    <xf numFmtId="6" fontId="0" fillId="0" borderId="0" xfId="0" applyNumberFormat="1" applyBorder="1"/>
    <xf numFmtId="6" fontId="1" fillId="0" borderId="0" xfId="0" applyNumberFormat="1" applyFont="1" applyBorder="1"/>
    <xf numFmtId="0" fontId="4" fillId="0" borderId="8" xfId="0" applyFont="1" applyBorder="1"/>
    <xf numFmtId="0" fontId="4" fillId="0" borderId="0" xfId="0" applyFont="1" applyBorder="1"/>
    <xf numFmtId="0" fontId="4" fillId="0" borderId="12" xfId="0" applyFont="1" applyBorder="1"/>
    <xf numFmtId="0" fontId="4" fillId="0" borderId="8" xfId="0" applyFont="1" applyBorder="1" applyAlignment="1">
      <alignment horizontal="center" vertical="center"/>
    </xf>
    <xf numFmtId="0" fontId="4" fillId="0" borderId="17" xfId="0" applyFont="1" applyBorder="1"/>
    <xf numFmtId="0" fontId="4" fillId="0" borderId="18" xfId="0" applyFont="1" applyBorder="1"/>
    <xf numFmtId="0" fontId="4" fillId="0" borderId="19" xfId="0" applyFont="1" applyBorder="1"/>
    <xf numFmtId="0" fontId="4" fillId="0" borderId="15" xfId="0" applyFont="1" applyBorder="1"/>
    <xf numFmtId="0" fontId="7" fillId="10" borderId="53" xfId="0" applyFont="1" applyFill="1" applyBorder="1"/>
    <xf numFmtId="0" fontId="0" fillId="10" borderId="54" xfId="0" applyFill="1" applyBorder="1"/>
    <xf numFmtId="0" fontId="0" fillId="10" borderId="55" xfId="0" applyFill="1" applyBorder="1"/>
    <xf numFmtId="0" fontId="9" fillId="0" borderId="18" xfId="0" applyFont="1" applyBorder="1" applyAlignment="1">
      <alignment vertical="top" wrapText="1"/>
    </xf>
    <xf numFmtId="0" fontId="9" fillId="0" borderId="8" xfId="0" applyFont="1" applyBorder="1" applyAlignment="1">
      <alignment horizontal="left" vertical="top" wrapText="1"/>
    </xf>
    <xf numFmtId="0" fontId="4" fillId="0" borderId="8" xfId="0" applyFont="1" applyBorder="1" applyAlignment="1">
      <alignment horizontal="left" vertical="top" wrapText="1"/>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17" xfId="0" applyFont="1" applyBorder="1" applyAlignment="1">
      <alignment horizontal="center" vertical="center"/>
    </xf>
    <xf numFmtId="0" fontId="7" fillId="9" borderId="53" xfId="0" applyFont="1" applyFill="1" applyBorder="1"/>
    <xf numFmtId="0" fontId="0" fillId="9" borderId="54" xfId="0" applyFill="1" applyBorder="1"/>
    <xf numFmtId="0" fontId="7" fillId="2" borderId="53" xfId="0" applyFont="1" applyFill="1" applyBorder="1"/>
    <xf numFmtId="0" fontId="8" fillId="2" borderId="54" xfId="0" applyFont="1" applyFill="1" applyBorder="1"/>
    <xf numFmtId="0" fontId="14" fillId="0" borderId="0" xfId="0" applyFont="1"/>
    <xf numFmtId="0" fontId="0" fillId="9" borderId="55" xfId="0" applyFill="1" applyBorder="1"/>
    <xf numFmtId="0" fontId="8" fillId="2" borderId="55" xfId="0" applyFont="1" applyFill="1" applyBorder="1"/>
    <xf numFmtId="8" fontId="0" fillId="0" borderId="0" xfId="0" applyNumberFormat="1"/>
    <xf numFmtId="0" fontId="1" fillId="0" borderId="0" xfId="0" applyFont="1"/>
    <xf numFmtId="0" fontId="3" fillId="0" borderId="0" xfId="0" applyFont="1" applyAlignment="1">
      <alignment vertical="center"/>
    </xf>
    <xf numFmtId="0" fontId="4" fillId="0" borderId="28" xfId="0" applyFont="1" applyBorder="1" applyAlignment="1">
      <alignment vertical="center" wrapText="1"/>
    </xf>
    <xf numFmtId="0" fontId="4" fillId="0" borderId="27" xfId="0" applyFont="1" applyBorder="1" applyAlignment="1">
      <alignment vertical="center" wrapText="1"/>
    </xf>
    <xf numFmtId="0" fontId="0" fillId="0" borderId="0" xfId="0" applyAlignment="1">
      <alignment vertical="center"/>
    </xf>
    <xf numFmtId="0" fontId="4" fillId="0" borderId="16" xfId="0" applyFont="1" applyBorder="1"/>
    <xf numFmtId="0" fontId="4" fillId="0" borderId="3" xfId="0" applyFont="1" applyBorder="1" applyAlignment="1">
      <alignment horizontal="center" vertical="center" wrapText="1"/>
    </xf>
    <xf numFmtId="0" fontId="4" fillId="0" borderId="11" xfId="0" applyFont="1" applyBorder="1"/>
    <xf numFmtId="0" fontId="4" fillId="0" borderId="11" xfId="0" applyFont="1" applyBorder="1" applyAlignment="1">
      <alignment vertical="top" wrapText="1"/>
    </xf>
    <xf numFmtId="0" fontId="4" fillId="0" borderId="3" xfId="0" applyFont="1" applyBorder="1" applyAlignment="1">
      <alignment horizontal="left" vertical="top" wrapText="1"/>
    </xf>
    <xf numFmtId="0" fontId="4" fillId="0" borderId="21" xfId="0" applyFont="1" applyBorder="1" applyAlignment="1">
      <alignment horizontal="left" vertical="top" wrapText="1"/>
    </xf>
    <xf numFmtId="0" fontId="4" fillId="0" borderId="8" xfId="0" applyFont="1" applyBorder="1" applyAlignment="1">
      <alignment horizontal="right" vertical="top"/>
    </xf>
    <xf numFmtId="0" fontId="3" fillId="5" borderId="35" xfId="0" applyFont="1" applyFill="1" applyBorder="1" applyAlignment="1">
      <alignment horizontal="center" vertical="center" wrapText="1"/>
    </xf>
    <xf numFmtId="0" fontId="3" fillId="5" borderId="34" xfId="0" applyFont="1" applyFill="1" applyBorder="1" applyAlignment="1">
      <alignment horizontal="center" vertical="center" wrapText="1"/>
    </xf>
    <xf numFmtId="0" fontId="3" fillId="5" borderId="43" xfId="0" applyFont="1" applyFill="1" applyBorder="1" applyAlignment="1">
      <alignment horizontal="center" vertical="center" wrapText="1"/>
    </xf>
    <xf numFmtId="0" fontId="3" fillId="5" borderId="37" xfId="0" applyFont="1" applyFill="1" applyBorder="1" applyAlignment="1">
      <alignment horizontal="center" vertical="center" wrapText="1"/>
    </xf>
    <xf numFmtId="0" fontId="0" fillId="12" borderId="22" xfId="0" applyFill="1" applyBorder="1"/>
    <xf numFmtId="0" fontId="0" fillId="12" borderId="33" xfId="0" applyFill="1" applyBorder="1"/>
    <xf numFmtId="0" fontId="7" fillId="12" borderId="20" xfId="0" applyFont="1" applyFill="1" applyBorder="1"/>
    <xf numFmtId="0" fontId="4" fillId="0" borderId="3" xfId="0" applyFont="1" applyBorder="1" applyAlignment="1">
      <alignment horizontal="center" vertical="center"/>
    </xf>
    <xf numFmtId="3" fontId="4" fillId="0" borderId="31" xfId="0" applyNumberFormat="1" applyFont="1" applyBorder="1" applyAlignment="1">
      <alignment horizontal="right" vertical="top" wrapText="1"/>
    </xf>
    <xf numFmtId="0" fontId="4" fillId="0" borderId="0" xfId="0" applyFont="1" applyBorder="1" applyAlignment="1">
      <alignment horizontal="right" vertical="top"/>
    </xf>
    <xf numFmtId="0" fontId="3" fillId="0" borderId="3" xfId="0" applyFont="1" applyFill="1" applyBorder="1" applyAlignment="1">
      <alignment horizontal="center" vertical="center" wrapText="1"/>
    </xf>
    <xf numFmtId="0" fontId="14" fillId="0" borderId="0" xfId="0" applyFont="1" applyAlignment="1">
      <alignment horizontal="right"/>
    </xf>
    <xf numFmtId="0" fontId="4" fillId="0" borderId="31" xfId="0" applyFont="1" applyBorder="1" applyAlignment="1">
      <alignment vertical="top" wrapText="1"/>
    </xf>
    <xf numFmtId="3" fontId="4" fillId="0" borderId="8" xfId="0" applyNumberFormat="1" applyFont="1" applyBorder="1" applyAlignment="1">
      <alignment vertical="top"/>
    </xf>
    <xf numFmtId="0" fontId="4" fillId="0" borderId="21" xfId="0" applyFont="1" applyBorder="1" applyAlignment="1">
      <alignment horizontal="right" vertical="top"/>
    </xf>
    <xf numFmtId="3" fontId="4" fillId="0" borderId="21" xfId="0" applyNumberFormat="1" applyFont="1" applyBorder="1" applyAlignment="1">
      <alignment horizontal="right" vertical="top"/>
    </xf>
    <xf numFmtId="164" fontId="4" fillId="0" borderId="12" xfId="1" applyNumberFormat="1" applyFont="1" applyBorder="1" applyAlignment="1">
      <alignment horizontal="right" vertical="top"/>
    </xf>
    <xf numFmtId="0" fontId="6" fillId="0" borderId="3" xfId="0" applyFont="1" applyBorder="1" applyAlignment="1">
      <alignment horizontal="center" vertical="center" wrapText="1"/>
    </xf>
    <xf numFmtId="0" fontId="6" fillId="0" borderId="17" xfId="0" applyFont="1" applyBorder="1" applyAlignment="1">
      <alignment horizontal="center" vertical="center" wrapText="1"/>
    </xf>
    <xf numFmtId="0" fontId="4" fillId="0" borderId="17" xfId="0" applyFont="1" applyBorder="1" applyAlignment="1">
      <alignment horizontal="right" vertical="top"/>
    </xf>
    <xf numFmtId="0" fontId="1" fillId="0" borderId="0" xfId="0" applyFont="1" applyAlignment="1">
      <alignment horizontal="right"/>
    </xf>
    <xf numFmtId="3" fontId="4" fillId="0" borderId="22" xfId="0" applyNumberFormat="1" applyFont="1" applyBorder="1" applyAlignment="1">
      <alignment horizontal="right" vertical="top"/>
    </xf>
    <xf numFmtId="165" fontId="4" fillId="0" borderId="23" xfId="2" applyNumberFormat="1" applyFont="1" applyBorder="1" applyAlignment="1">
      <alignment horizontal="right" vertical="top" wrapText="1"/>
    </xf>
    <xf numFmtId="0" fontId="3" fillId="5" borderId="3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12" borderId="38" xfId="0" applyFill="1" applyBorder="1"/>
    <xf numFmtId="0" fontId="4" fillId="0" borderId="40" xfId="0" applyFont="1" applyBorder="1" applyAlignment="1">
      <alignment horizontal="center" vertical="center" wrapText="1"/>
    </xf>
    <xf numFmtId="0" fontId="3" fillId="4" borderId="42" xfId="0" applyFont="1" applyFill="1" applyBorder="1" applyAlignment="1">
      <alignment horizontal="center" vertical="center" wrapText="1"/>
    </xf>
    <xf numFmtId="0" fontId="3" fillId="7" borderId="42" xfId="0" applyFont="1" applyFill="1" applyBorder="1" applyAlignment="1">
      <alignment horizontal="center" vertical="center" wrapText="1"/>
    </xf>
    <xf numFmtId="0" fontId="3" fillId="7" borderId="59" xfId="0" applyFont="1" applyFill="1" applyBorder="1" applyAlignment="1">
      <alignment horizontal="center" vertical="center" wrapText="1"/>
    </xf>
    <xf numFmtId="0" fontId="3" fillId="4" borderId="57" xfId="0" applyFont="1" applyFill="1" applyBorder="1" applyAlignment="1">
      <alignment horizontal="center" vertical="center" wrapText="1"/>
    </xf>
    <xf numFmtId="0" fontId="3" fillId="4" borderId="58" xfId="0" applyFont="1" applyFill="1" applyBorder="1" applyAlignment="1">
      <alignment horizontal="center" vertical="center" wrapText="1"/>
    </xf>
    <xf numFmtId="0" fontId="3" fillId="4" borderId="60" xfId="0" applyFont="1" applyFill="1" applyBorder="1" applyAlignment="1">
      <alignment horizontal="center" vertical="center" wrapText="1"/>
    </xf>
    <xf numFmtId="0" fontId="3" fillId="6" borderId="57" xfId="0" applyFont="1" applyFill="1" applyBorder="1" applyAlignment="1">
      <alignment horizontal="center" vertical="center" wrapText="1"/>
    </xf>
    <xf numFmtId="0" fontId="3" fillId="6" borderId="42" xfId="0" applyFont="1" applyFill="1" applyBorder="1" applyAlignment="1">
      <alignment horizontal="center" vertical="center" wrapText="1"/>
    </xf>
    <xf numFmtId="0" fontId="3" fillId="6" borderId="58" xfId="0" applyFont="1" applyFill="1" applyBorder="1" applyAlignment="1">
      <alignment horizontal="center" vertical="center" wrapText="1"/>
    </xf>
    <xf numFmtId="0" fontId="3" fillId="6" borderId="60" xfId="0" applyFont="1" applyFill="1" applyBorder="1" applyAlignment="1">
      <alignment horizontal="center" vertical="center" wrapText="1"/>
    </xf>
    <xf numFmtId="0" fontId="3" fillId="4" borderId="59" xfId="0" applyFont="1" applyFill="1" applyBorder="1" applyAlignment="1">
      <alignment horizontal="center" vertical="center" wrapText="1"/>
    </xf>
    <xf numFmtId="0" fontId="3" fillId="7" borderId="57" xfId="0" applyFont="1" applyFill="1" applyBorder="1" applyAlignment="1">
      <alignment horizontal="center" vertical="center" wrapText="1"/>
    </xf>
    <xf numFmtId="0" fontId="3" fillId="7" borderId="58" xfId="0" applyFont="1" applyFill="1" applyBorder="1" applyAlignment="1">
      <alignment horizontal="center" vertical="center" wrapText="1"/>
    </xf>
    <xf numFmtId="0" fontId="3" fillId="7" borderId="60" xfId="0" applyFont="1" applyFill="1" applyBorder="1" applyAlignment="1">
      <alignment horizontal="center" vertical="center" wrapText="1"/>
    </xf>
    <xf numFmtId="0" fontId="3" fillId="6" borderId="59" xfId="0" applyFont="1" applyFill="1" applyBorder="1" applyAlignment="1">
      <alignment horizontal="center" vertical="center" wrapText="1"/>
    </xf>
    <xf numFmtId="0" fontId="4" fillId="0" borderId="20" xfId="0" applyFont="1" applyBorder="1" applyAlignment="1">
      <alignment horizontal="left" vertical="top" wrapText="1"/>
    </xf>
    <xf numFmtId="0" fontId="4" fillId="0" borderId="21" xfId="0" applyFont="1" applyBorder="1" applyAlignment="1">
      <alignment horizontal="center" vertical="center"/>
    </xf>
    <xf numFmtId="0" fontId="4" fillId="0" borderId="33" xfId="0" applyFont="1" applyBorder="1" applyAlignment="1">
      <alignment horizontal="center" vertical="center"/>
    </xf>
    <xf numFmtId="0" fontId="4" fillId="0" borderId="45" xfId="0" applyFont="1" applyBorder="1" applyAlignment="1">
      <alignment vertical="top" wrapText="1"/>
    </xf>
    <xf numFmtId="0" fontId="4" fillId="0" borderId="46" xfId="0" applyFont="1" applyBorder="1"/>
    <xf numFmtId="0" fontId="7" fillId="8" borderId="53" xfId="0" applyFont="1" applyFill="1" applyBorder="1"/>
    <xf numFmtId="0" fontId="0" fillId="8" borderId="54" xfId="0" applyFill="1" applyBorder="1"/>
    <xf numFmtId="0" fontId="0" fillId="8" borderId="55" xfId="0" applyFill="1" applyBorder="1"/>
    <xf numFmtId="0" fontId="3" fillId="11" borderId="57" xfId="0" applyFont="1" applyFill="1" applyBorder="1" applyAlignment="1">
      <alignment horizontal="center" vertical="center" wrapText="1"/>
    </xf>
    <xf numFmtId="0" fontId="3" fillId="11" borderId="42" xfId="0" applyFont="1" applyFill="1" applyBorder="1" applyAlignment="1">
      <alignment horizontal="center" vertical="center" wrapText="1"/>
    </xf>
    <xf numFmtId="0" fontId="3" fillId="11" borderId="58" xfId="0" applyFont="1" applyFill="1" applyBorder="1" applyAlignment="1">
      <alignment horizontal="center" vertical="center" wrapText="1"/>
    </xf>
    <xf numFmtId="0" fontId="3" fillId="11" borderId="59" xfId="0" applyFont="1" applyFill="1" applyBorder="1" applyAlignment="1">
      <alignment horizontal="center" vertical="center" wrapText="1"/>
    </xf>
    <xf numFmtId="0" fontId="3" fillId="11" borderId="60" xfId="0" applyFont="1" applyFill="1" applyBorder="1" applyAlignment="1">
      <alignment horizontal="center" vertical="center" wrapText="1"/>
    </xf>
    <xf numFmtId="0" fontId="9" fillId="0" borderId="3" xfId="0" applyFont="1" applyBorder="1" applyAlignment="1">
      <alignment horizontal="left" vertical="top" wrapText="1"/>
    </xf>
    <xf numFmtId="165" fontId="4" fillId="0" borderId="0" xfId="2" applyNumberFormat="1" applyFont="1" applyBorder="1" applyAlignment="1">
      <alignment vertical="center"/>
    </xf>
    <xf numFmtId="165" fontId="12" fillId="0" borderId="0" xfId="2" applyNumberFormat="1" applyFont="1" applyBorder="1" applyAlignment="1">
      <alignment vertical="top" wrapText="1"/>
    </xf>
    <xf numFmtId="165" fontId="3" fillId="0" borderId="0" xfId="2" applyNumberFormat="1" applyFont="1" applyBorder="1" applyAlignment="1">
      <alignment vertical="center"/>
    </xf>
    <xf numFmtId="0" fontId="18" fillId="0" borderId="0" xfId="0" applyFont="1" applyAlignment="1">
      <alignment horizontal="right"/>
    </xf>
    <xf numFmtId="0" fontId="18" fillId="0" borderId="0" xfId="0" applyFont="1"/>
    <xf numFmtId="15" fontId="13" fillId="0" borderId="0" xfId="0" applyNumberFormat="1" applyFont="1" applyAlignment="1">
      <alignment horizontal="right" vertical="center"/>
    </xf>
    <xf numFmtId="3" fontId="9" fillId="3" borderId="31" xfId="0" applyNumberFormat="1" applyFont="1" applyFill="1" applyBorder="1" applyAlignment="1">
      <alignment horizontal="right" vertical="top"/>
    </xf>
    <xf numFmtId="3" fontId="9" fillId="3" borderId="21" xfId="0" applyNumberFormat="1" applyFont="1" applyFill="1" applyBorder="1" applyAlignment="1">
      <alignment horizontal="right" vertical="top" wrapText="1"/>
    </xf>
    <xf numFmtId="0" fontId="9" fillId="3" borderId="3" xfId="0" applyFont="1" applyFill="1" applyBorder="1" applyAlignment="1">
      <alignment horizontal="right" vertical="top" wrapText="1"/>
    </xf>
    <xf numFmtId="3" fontId="9" fillId="3" borderId="32" xfId="0" applyNumberFormat="1" applyFont="1" applyFill="1" applyBorder="1" applyAlignment="1">
      <alignment horizontal="right" vertical="top" wrapText="1"/>
    </xf>
    <xf numFmtId="0" fontId="9" fillId="0" borderId="3" xfId="0" applyFont="1" applyBorder="1" applyAlignment="1">
      <alignment horizontal="center" vertical="center"/>
    </xf>
    <xf numFmtId="3" fontId="9" fillId="0" borderId="8" xfId="0" applyNumberFormat="1" applyFont="1" applyBorder="1" applyAlignment="1">
      <alignment horizontal="right" vertical="top" wrapText="1"/>
    </xf>
    <xf numFmtId="0" fontId="9" fillId="0" borderId="3" xfId="0" applyFont="1" applyBorder="1" applyAlignment="1">
      <alignment horizontal="right" vertical="top" wrapText="1"/>
    </xf>
    <xf numFmtId="3" fontId="9" fillId="0" borderId="3" xfId="0" applyNumberFormat="1" applyFont="1" applyBorder="1" applyAlignment="1">
      <alignment horizontal="right" vertical="top" wrapText="1"/>
    </xf>
    <xf numFmtId="3" fontId="9" fillId="0" borderId="12" xfId="0" applyNumberFormat="1" applyFont="1" applyBorder="1" applyAlignment="1">
      <alignment horizontal="right" vertical="top" wrapText="1"/>
    </xf>
    <xf numFmtId="3" fontId="9" fillId="0" borderId="5" xfId="0" applyNumberFormat="1" applyFont="1" applyBorder="1" applyAlignment="1">
      <alignment horizontal="right" vertical="top" wrapText="1"/>
    </xf>
    <xf numFmtId="3" fontId="9" fillId="0" borderId="6" xfId="0" applyNumberFormat="1" applyFont="1" applyBorder="1" applyAlignment="1">
      <alignment horizontal="right" vertical="top" wrapText="1"/>
    </xf>
    <xf numFmtId="0" fontId="9" fillId="0" borderId="6" xfId="0" applyFont="1" applyBorder="1" applyAlignment="1">
      <alignment horizontal="right" vertical="top" wrapText="1"/>
    </xf>
    <xf numFmtId="3" fontId="9" fillId="0" borderId="49" xfId="0" applyNumberFormat="1" applyFont="1" applyBorder="1" applyAlignment="1">
      <alignment horizontal="right" vertical="top" wrapText="1"/>
    </xf>
    <xf numFmtId="3" fontId="9" fillId="0" borderId="31" xfId="0" applyNumberFormat="1" applyFont="1" applyBorder="1" applyAlignment="1">
      <alignment horizontal="right" vertical="top" wrapText="1"/>
    </xf>
    <xf numFmtId="0" fontId="9" fillId="0" borderId="31" xfId="0" applyFont="1" applyBorder="1" applyAlignment="1">
      <alignment horizontal="right" vertical="top" wrapText="1"/>
    </xf>
    <xf numFmtId="0" fontId="9" fillId="0" borderId="21" xfId="0" applyFont="1" applyBorder="1" applyAlignment="1">
      <alignment horizontal="right" vertical="top" wrapText="1"/>
    </xf>
    <xf numFmtId="3" fontId="9" fillId="3" borderId="31" xfId="0" applyNumberFormat="1" applyFont="1" applyFill="1" applyBorder="1" applyAlignment="1">
      <alignment horizontal="right" vertical="top" wrapText="1"/>
    </xf>
    <xf numFmtId="0" fontId="9" fillId="3" borderId="8" xfId="0" applyFont="1" applyFill="1" applyBorder="1" applyAlignment="1">
      <alignment horizontal="right" vertical="top" wrapText="1"/>
    </xf>
    <xf numFmtId="3" fontId="9" fillId="3" borderId="12" xfId="0" applyNumberFormat="1" applyFont="1" applyFill="1" applyBorder="1" applyAlignment="1">
      <alignment horizontal="right" vertical="top" wrapText="1"/>
    </xf>
    <xf numFmtId="3" fontId="24" fillId="0" borderId="8" xfId="0" applyNumberFormat="1" applyFont="1" applyFill="1" applyBorder="1" applyAlignment="1">
      <alignment horizontal="center" vertical="center" wrapText="1"/>
    </xf>
    <xf numFmtId="0" fontId="24" fillId="0" borderId="8" xfId="0" applyFont="1" applyFill="1" applyBorder="1" applyAlignment="1">
      <alignment horizontal="center" vertical="center" wrapText="1"/>
    </xf>
    <xf numFmtId="3" fontId="24" fillId="0" borderId="12" xfId="0" applyNumberFormat="1" applyFont="1" applyFill="1" applyBorder="1" applyAlignment="1">
      <alignment horizontal="center" vertical="center" wrapText="1"/>
    </xf>
    <xf numFmtId="0" fontId="4" fillId="0" borderId="41" xfId="0" applyFont="1" applyBorder="1" applyAlignment="1">
      <alignment horizontal="left" vertical="top" wrapText="1"/>
    </xf>
    <xf numFmtId="0" fontId="24" fillId="0" borderId="4" xfId="0" applyFont="1" applyFill="1" applyBorder="1" applyAlignment="1">
      <alignment horizontal="center" vertical="center" wrapText="1"/>
    </xf>
    <xf numFmtId="3" fontId="24" fillId="0" borderId="9" xfId="0" applyNumberFormat="1" applyFont="1" applyFill="1" applyBorder="1" applyAlignment="1">
      <alignment horizontal="center" vertical="center" wrapText="1"/>
    </xf>
    <xf numFmtId="0" fontId="24" fillId="0" borderId="9" xfId="0" applyFont="1" applyFill="1" applyBorder="1" applyAlignment="1">
      <alignment horizontal="center" vertical="center" wrapText="1"/>
    </xf>
    <xf numFmtId="3" fontId="24" fillId="0" borderId="14" xfId="0" applyNumberFormat="1" applyFont="1" applyFill="1" applyBorder="1" applyAlignment="1">
      <alignment horizontal="center" vertical="center" wrapText="1"/>
    </xf>
    <xf numFmtId="0" fontId="9" fillId="3" borderId="6" xfId="0" applyFont="1" applyFill="1" applyBorder="1" applyAlignment="1">
      <alignment horizontal="right" vertical="top" wrapText="1"/>
    </xf>
    <xf numFmtId="3" fontId="9" fillId="3" borderId="5" xfId="0" applyNumberFormat="1" applyFont="1" applyFill="1" applyBorder="1" applyAlignment="1">
      <alignment horizontal="right" vertical="top" wrapText="1"/>
    </xf>
    <xf numFmtId="1" fontId="9" fillId="3" borderId="5" xfId="0" applyNumberFormat="1" applyFont="1" applyFill="1" applyBorder="1" applyAlignment="1">
      <alignment horizontal="right" vertical="top" wrapText="1"/>
    </xf>
    <xf numFmtId="3" fontId="9" fillId="3" borderId="49" xfId="0" applyNumberFormat="1" applyFont="1" applyFill="1" applyBorder="1" applyAlignment="1">
      <alignment horizontal="right" vertical="top" wrapText="1"/>
    </xf>
    <xf numFmtId="0" fontId="9" fillId="0" borderId="0" xfId="0" applyFont="1" applyFill="1" applyBorder="1" applyAlignment="1">
      <alignment horizontal="right" vertical="top" wrapText="1"/>
    </xf>
    <xf numFmtId="3" fontId="9" fillId="0" borderId="8" xfId="0" applyNumberFormat="1" applyFont="1" applyFill="1" applyBorder="1" applyAlignment="1">
      <alignment horizontal="right" vertical="top" wrapText="1"/>
    </xf>
    <xf numFmtId="0" fontId="9" fillId="0" borderId="8" xfId="0" applyFont="1" applyFill="1" applyBorder="1" applyAlignment="1">
      <alignment horizontal="right" vertical="top" wrapText="1"/>
    </xf>
    <xf numFmtId="3" fontId="9" fillId="0" borderId="0" xfId="0" applyNumberFormat="1" applyFont="1" applyFill="1" applyBorder="1" applyAlignment="1">
      <alignment horizontal="right" vertical="top" wrapText="1"/>
    </xf>
    <xf numFmtId="3" fontId="9" fillId="0" borderId="15" xfId="0" applyNumberFormat="1" applyFont="1" applyFill="1" applyBorder="1" applyAlignment="1">
      <alignment horizontal="right" vertical="top" wrapText="1"/>
    </xf>
    <xf numFmtId="0" fontId="24" fillId="0" borderId="0" xfId="0" applyFont="1" applyFill="1" applyBorder="1" applyAlignment="1">
      <alignment horizontal="center" vertical="center" wrapText="1"/>
    </xf>
    <xf numFmtId="3" fontId="24" fillId="0" borderId="15" xfId="0" applyNumberFormat="1" applyFont="1" applyFill="1" applyBorder="1" applyAlignment="1">
      <alignment horizontal="center" vertical="center" wrapText="1"/>
    </xf>
    <xf numFmtId="0" fontId="6" fillId="0" borderId="8" xfId="0" applyFont="1" applyBorder="1" applyAlignment="1">
      <alignment vertical="top" wrapText="1"/>
    </xf>
    <xf numFmtId="3" fontId="9" fillId="0" borderId="31" xfId="0" applyNumberFormat="1" applyFont="1" applyBorder="1" applyAlignment="1">
      <alignment horizontal="center" vertical="top" wrapText="1"/>
    </xf>
    <xf numFmtId="3" fontId="9" fillId="0" borderId="21" xfId="0" applyNumberFormat="1" applyFont="1" applyBorder="1" applyAlignment="1">
      <alignment vertical="top"/>
    </xf>
    <xf numFmtId="0" fontId="6" fillId="0" borderId="9" xfId="0" applyFont="1" applyBorder="1" applyAlignment="1">
      <alignment vertical="top" wrapText="1"/>
    </xf>
    <xf numFmtId="0" fontId="4" fillId="0" borderId="4" xfId="0" applyFont="1" applyBorder="1" applyAlignment="1">
      <alignment horizontal="left" vertical="top" wrapText="1"/>
    </xf>
    <xf numFmtId="0" fontId="19" fillId="0" borderId="4" xfId="0" applyFont="1" applyBorder="1" applyAlignment="1">
      <alignment horizontal="center" vertical="center" wrapText="1"/>
    </xf>
    <xf numFmtId="3" fontId="19" fillId="0" borderId="4" xfId="0" applyNumberFormat="1" applyFont="1" applyBorder="1" applyAlignment="1">
      <alignment horizontal="right" vertical="top" wrapText="1"/>
    </xf>
    <xf numFmtId="0" fontId="19" fillId="0" borderId="9" xfId="0" applyFont="1" applyBorder="1" applyAlignment="1">
      <alignment horizontal="right" vertical="top" wrapText="1"/>
    </xf>
    <xf numFmtId="3" fontId="19" fillId="0" borderId="9" xfId="0" applyNumberFormat="1" applyFont="1" applyBorder="1" applyAlignment="1">
      <alignment horizontal="right" vertical="top" wrapText="1"/>
    </xf>
    <xf numFmtId="0" fontId="19" fillId="0" borderId="4" xfId="0" applyFont="1" applyBorder="1" applyAlignment="1">
      <alignment horizontal="right" vertical="top" wrapText="1"/>
    </xf>
    <xf numFmtId="3" fontId="19" fillId="0" borderId="14" xfId="0" applyNumberFormat="1" applyFont="1" applyBorder="1" applyAlignment="1">
      <alignment horizontal="right" vertical="top" wrapText="1"/>
    </xf>
    <xf numFmtId="0" fontId="6" fillId="0" borderId="8" xfId="0" applyFont="1" applyBorder="1" applyAlignment="1">
      <alignment horizontal="left" vertical="top" wrapText="1"/>
    </xf>
    <xf numFmtId="0" fontId="19" fillId="0" borderId="3" xfId="0" applyFont="1" applyBorder="1" applyAlignment="1">
      <alignment horizontal="right" vertical="top" wrapText="1"/>
    </xf>
    <xf numFmtId="3" fontId="19" fillId="0" borderId="6" xfId="0" applyNumberFormat="1" applyFont="1" applyBorder="1" applyAlignment="1">
      <alignment horizontal="right" vertical="top" wrapText="1"/>
    </xf>
    <xf numFmtId="3" fontId="19" fillId="0" borderId="8" xfId="0" applyNumberFormat="1" applyFont="1" applyBorder="1" applyAlignment="1">
      <alignment vertical="top"/>
    </xf>
    <xf numFmtId="3" fontId="19" fillId="0" borderId="12" xfId="0" applyNumberFormat="1" applyFont="1" applyBorder="1" applyAlignment="1">
      <alignment horizontal="right" vertical="top" wrapText="1"/>
    </xf>
    <xf numFmtId="0" fontId="4" fillId="0" borderId="13" xfId="0" applyFont="1" applyBorder="1" applyAlignment="1">
      <alignment vertical="top" wrapText="1"/>
    </xf>
    <xf numFmtId="0" fontId="16" fillId="0" borderId="31" xfId="0" applyFont="1" applyBorder="1" applyAlignment="1">
      <alignment horizontal="left" vertical="top" wrapText="1"/>
    </xf>
    <xf numFmtId="0" fontId="16" fillId="0" borderId="47" xfId="0" applyFont="1" applyBorder="1" applyAlignment="1">
      <alignment horizontal="left" vertical="top" wrapText="1"/>
    </xf>
    <xf numFmtId="0" fontId="19" fillId="0" borderId="47" xfId="0" applyFont="1" applyBorder="1" applyAlignment="1">
      <alignment horizontal="center" vertical="center" wrapText="1"/>
    </xf>
    <xf numFmtId="0" fontId="19" fillId="0" borderId="47" xfId="0" applyFont="1" applyBorder="1" applyAlignment="1">
      <alignment horizontal="right" vertical="top"/>
    </xf>
    <xf numFmtId="0" fontId="4" fillId="0" borderId="0" xfId="0" applyFont="1"/>
    <xf numFmtId="165" fontId="4" fillId="0" borderId="11" xfId="2" applyNumberFormat="1" applyFont="1" applyBorder="1" applyAlignment="1">
      <alignment vertical="top" wrapText="1"/>
    </xf>
    <xf numFmtId="165" fontId="4" fillId="0" borderId="11" xfId="2" applyNumberFormat="1" applyFont="1" applyBorder="1" applyAlignment="1"/>
    <xf numFmtId="165" fontId="12" fillId="0" borderId="11" xfId="2" applyNumberFormat="1" applyFont="1" applyBorder="1" applyAlignment="1">
      <alignment vertical="top" wrapText="1"/>
    </xf>
    <xf numFmtId="0" fontId="9" fillId="0" borderId="3" xfId="0" applyFont="1" applyFill="1" applyBorder="1" applyAlignment="1">
      <alignment horizontal="left" vertical="top" wrapText="1"/>
    </xf>
    <xf numFmtId="0" fontId="3" fillId="0" borderId="6" xfId="0" applyFont="1" applyBorder="1" applyAlignment="1">
      <alignment horizontal="left" vertical="top" wrapText="1"/>
    </xf>
    <xf numFmtId="2" fontId="9" fillId="3" borderId="3" xfId="0" applyNumberFormat="1" applyFont="1" applyFill="1" applyBorder="1" applyAlignment="1">
      <alignment horizontal="right" vertical="top"/>
    </xf>
    <xf numFmtId="0" fontId="4" fillId="0" borderId="31" xfId="0" applyFont="1" applyFill="1" applyBorder="1" applyAlignment="1">
      <alignment vertical="top" wrapText="1"/>
    </xf>
    <xf numFmtId="0" fontId="3" fillId="0" borderId="3" xfId="0" applyFont="1" applyFill="1" applyBorder="1" applyAlignment="1">
      <alignment vertical="top" wrapText="1"/>
    </xf>
    <xf numFmtId="0" fontId="4" fillId="0" borderId="4" xfId="0" applyFont="1" applyFill="1" applyBorder="1" applyAlignment="1">
      <alignment vertical="top" wrapText="1"/>
    </xf>
    <xf numFmtId="0" fontId="4" fillId="0" borderId="2" xfId="0" applyFont="1" applyBorder="1" applyAlignment="1">
      <alignment vertical="top" wrapText="1"/>
    </xf>
    <xf numFmtId="0" fontId="3" fillId="0" borderId="6" xfId="0" applyFont="1" applyFill="1" applyBorder="1" applyAlignment="1">
      <alignment horizontal="center" vertical="center" wrapText="1"/>
    </xf>
    <xf numFmtId="0" fontId="19" fillId="0" borderId="3" xfId="0" applyFont="1" applyBorder="1" applyAlignment="1">
      <alignment horizontal="center" vertical="center" wrapText="1"/>
    </xf>
    <xf numFmtId="3" fontId="19" fillId="0" borderId="3" xfId="0" applyNumberFormat="1" applyFont="1" applyBorder="1" applyAlignment="1">
      <alignment horizontal="right" vertical="top" wrapText="1"/>
    </xf>
    <xf numFmtId="0" fontId="19" fillId="0" borderId="8" xfId="0" applyFont="1" applyBorder="1" applyAlignment="1">
      <alignment horizontal="right" vertical="top" wrapText="1"/>
    </xf>
    <xf numFmtId="3" fontId="19" fillId="0" borderId="8" xfId="0" applyNumberFormat="1" applyFont="1" applyBorder="1" applyAlignment="1">
      <alignment horizontal="right" vertical="top" wrapText="1"/>
    </xf>
    <xf numFmtId="0" fontId="19" fillId="0" borderId="0" xfId="0" applyFont="1"/>
    <xf numFmtId="0" fontId="24" fillId="0" borderId="0" xfId="0" applyFont="1" applyAlignment="1">
      <alignment horizontal="right" vertical="center"/>
    </xf>
    <xf numFmtId="8" fontId="4" fillId="0" borderId="0" xfId="0" applyNumberFormat="1" applyFont="1"/>
    <xf numFmtId="0" fontId="23" fillId="0" borderId="0" xfId="0" applyFont="1"/>
    <xf numFmtId="0" fontId="3" fillId="0" borderId="0" xfId="0" applyFont="1"/>
    <xf numFmtId="0" fontId="4" fillId="0" borderId="52" xfId="0" applyFont="1" applyBorder="1" applyAlignment="1">
      <alignment horizontal="left" vertical="top" wrapText="1"/>
    </xf>
    <xf numFmtId="0" fontId="3" fillId="0" borderId="7" xfId="0" applyFont="1" applyFill="1" applyBorder="1" applyAlignment="1">
      <alignment horizontal="center" vertical="center" wrapText="1"/>
    </xf>
    <xf numFmtId="0" fontId="4" fillId="0" borderId="29" xfId="0" applyFont="1" applyBorder="1" applyAlignment="1">
      <alignment horizontal="left" vertical="top" wrapText="1"/>
    </xf>
    <xf numFmtId="0" fontId="6" fillId="0" borderId="34" xfId="0" applyFont="1" applyBorder="1" applyAlignment="1">
      <alignment vertical="top" wrapText="1"/>
    </xf>
    <xf numFmtId="0" fontId="4" fillId="0" borderId="34" xfId="0" applyFont="1" applyBorder="1" applyAlignment="1">
      <alignment vertical="top" wrapText="1"/>
    </xf>
    <xf numFmtId="0" fontId="4" fillId="0" borderId="34" xfId="0" applyFont="1" applyBorder="1" applyAlignment="1">
      <alignment horizontal="left" vertical="top" wrapText="1"/>
    </xf>
    <xf numFmtId="0" fontId="4" fillId="0" borderId="43" xfId="0" applyFont="1" applyBorder="1" applyAlignment="1">
      <alignment horizontal="center" vertical="center"/>
    </xf>
    <xf numFmtId="3" fontId="4" fillId="0" borderId="34" xfId="0" applyNumberFormat="1" applyFont="1" applyBorder="1" applyAlignment="1">
      <alignment horizontal="right" vertical="top" wrapText="1"/>
    </xf>
    <xf numFmtId="0" fontId="4" fillId="0" borderId="43" xfId="0" applyFont="1" applyBorder="1" applyAlignment="1">
      <alignment horizontal="right" vertical="top" wrapText="1"/>
    </xf>
    <xf numFmtId="3" fontId="4" fillId="0" borderId="43" xfId="0" applyNumberFormat="1" applyFont="1" applyBorder="1" applyAlignment="1">
      <alignment horizontal="right" vertical="top" wrapText="1"/>
    </xf>
    <xf numFmtId="3" fontId="4" fillId="0" borderId="35" xfId="0" applyNumberFormat="1" applyFont="1" applyBorder="1" applyAlignment="1">
      <alignment horizontal="right" vertical="top" wrapText="1"/>
    </xf>
    <xf numFmtId="0" fontId="4" fillId="0" borderId="47" xfId="0" applyFont="1" applyBorder="1" applyAlignment="1">
      <alignment vertical="top" wrapText="1"/>
    </xf>
    <xf numFmtId="0" fontId="15" fillId="0" borderId="17" xfId="0" applyFont="1" applyBorder="1" applyAlignment="1">
      <alignment horizontal="left" vertical="top"/>
    </xf>
    <xf numFmtId="0" fontId="4" fillId="0" borderId="47" xfId="0" applyFont="1" applyBorder="1" applyAlignment="1">
      <alignment horizontal="left" vertical="top" wrapText="1"/>
    </xf>
    <xf numFmtId="0" fontId="19" fillId="0" borderId="8" xfId="0" applyFont="1" applyBorder="1" applyAlignment="1">
      <alignment horizontal="left" vertical="top" wrapText="1"/>
    </xf>
    <xf numFmtId="0" fontId="4" fillId="0" borderId="29" xfId="0" applyFont="1" applyBorder="1" applyAlignment="1">
      <alignment vertical="top" wrapText="1"/>
    </xf>
    <xf numFmtId="0" fontId="4" fillId="0" borderId="43" xfId="0" applyFont="1" applyBorder="1" applyAlignment="1">
      <alignment horizontal="left" vertical="top" wrapText="1"/>
    </xf>
    <xf numFmtId="0" fontId="4" fillId="0" borderId="43" xfId="0" applyFont="1" applyBorder="1" applyAlignment="1">
      <alignment horizontal="center" vertical="center" wrapText="1"/>
    </xf>
    <xf numFmtId="0" fontId="18" fillId="0" borderId="0" xfId="0" applyFont="1" applyAlignment="1">
      <alignment horizontal="right" vertical="top"/>
    </xf>
    <xf numFmtId="0" fontId="1" fillId="0" borderId="0" xfId="0" applyFont="1" applyAlignment="1">
      <alignment horizontal="right" vertical="top"/>
    </xf>
    <xf numFmtId="0" fontId="3"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3" fontId="24" fillId="0" borderId="48" xfId="0" applyNumberFormat="1" applyFont="1" applyFill="1" applyBorder="1" applyAlignment="1">
      <alignment horizontal="center" vertical="center" wrapText="1"/>
    </xf>
    <xf numFmtId="0" fontId="4" fillId="0" borderId="64" xfId="0" applyFont="1" applyBorder="1" applyAlignment="1">
      <alignment vertical="top" wrapText="1"/>
    </xf>
    <xf numFmtId="0" fontId="4" fillId="0" borderId="54" xfId="0" applyFont="1" applyBorder="1" applyAlignment="1">
      <alignment horizontal="left" vertical="top" wrapText="1"/>
    </xf>
    <xf numFmtId="0" fontId="4" fillId="0" borderId="52" xfId="0" applyFont="1" applyBorder="1" applyAlignment="1">
      <alignment vertical="top" wrapText="1"/>
    </xf>
    <xf numFmtId="3" fontId="9" fillId="0" borderId="65" xfId="0" applyNumberFormat="1" applyFont="1" applyBorder="1" applyAlignment="1">
      <alignment horizontal="right" vertical="top" wrapText="1"/>
    </xf>
    <xf numFmtId="0" fontId="9" fillId="0" borderId="65" xfId="0" applyFont="1" applyBorder="1" applyAlignment="1">
      <alignment horizontal="right" vertical="top" wrapText="1"/>
    </xf>
    <xf numFmtId="3" fontId="9" fillId="0" borderId="52" xfId="0" applyNumberFormat="1" applyFont="1" applyBorder="1" applyAlignment="1">
      <alignment horizontal="right" vertical="top" wrapText="1"/>
    </xf>
    <xf numFmtId="0" fontId="9" fillId="0" borderId="52" xfId="0" applyFont="1" applyBorder="1" applyAlignment="1">
      <alignment horizontal="right" vertical="top" wrapText="1"/>
    </xf>
    <xf numFmtId="0" fontId="4" fillId="0" borderId="8" xfId="0" applyFont="1" applyBorder="1" applyAlignment="1">
      <alignment horizontal="left" vertical="top" wrapText="1"/>
    </xf>
    <xf numFmtId="0" fontId="4" fillId="0" borderId="5" xfId="0" applyFont="1" applyBorder="1" applyAlignment="1">
      <alignment horizontal="left" vertical="top" wrapText="1"/>
    </xf>
    <xf numFmtId="0" fontId="1" fillId="0" borderId="0" xfId="0" applyFont="1" applyAlignment="1">
      <alignment horizontal="right"/>
    </xf>
    <xf numFmtId="0" fontId="4" fillId="0" borderId="12" xfId="0" applyFont="1" applyBorder="1" applyAlignment="1">
      <alignment horizontal="center"/>
    </xf>
    <xf numFmtId="0" fontId="7" fillId="13" borderId="16" xfId="0" applyFont="1" applyFill="1" applyBorder="1" applyAlignment="1">
      <alignment vertical="center"/>
    </xf>
    <xf numFmtId="0" fontId="6" fillId="0" borderId="5" xfId="0" applyFont="1" applyBorder="1" applyAlignment="1">
      <alignment horizontal="left" vertical="top" wrapText="1"/>
    </xf>
    <xf numFmtId="0" fontId="4" fillId="0" borderId="8" xfId="0" applyFont="1" applyBorder="1" applyAlignment="1">
      <alignment horizontal="center"/>
    </xf>
    <xf numFmtId="0" fontId="6" fillId="0" borderId="52" xfId="0" applyFont="1" applyBorder="1" applyAlignment="1">
      <alignment horizontal="left" vertical="top" wrapText="1"/>
    </xf>
    <xf numFmtId="0" fontId="4" fillId="0" borderId="34" xfId="0" applyFont="1" applyBorder="1" applyAlignment="1">
      <alignment horizontal="right" vertical="top" wrapText="1"/>
    </xf>
    <xf numFmtId="0" fontId="19" fillId="0" borderId="3" xfId="0" applyFont="1" applyBorder="1" applyAlignment="1">
      <alignment horizontal="left" vertical="top" wrapText="1"/>
    </xf>
    <xf numFmtId="0" fontId="19" fillId="0" borderId="8" xfId="0" applyFont="1" applyFill="1" applyBorder="1" applyAlignment="1">
      <alignment horizontal="left" vertical="top" wrapText="1"/>
    </xf>
    <xf numFmtId="0" fontId="4" fillId="0" borderId="13" xfId="0" applyFont="1" applyBorder="1"/>
    <xf numFmtId="0" fontId="4" fillId="0" borderId="50" xfId="0" applyFont="1" applyBorder="1" applyAlignment="1">
      <alignment vertical="top" wrapText="1"/>
    </xf>
    <xf numFmtId="0" fontId="4" fillId="0" borderId="11" xfId="0" applyFont="1" applyBorder="1" applyAlignment="1">
      <alignment horizontal="left" vertical="top" wrapText="1"/>
    </xf>
    <xf numFmtId="0" fontId="4" fillId="0" borderId="0" xfId="0" applyFont="1" applyBorder="1" applyAlignment="1">
      <alignment vertical="top" wrapText="1"/>
    </xf>
    <xf numFmtId="0" fontId="16" fillId="0" borderId="3" xfId="0" applyFont="1" applyBorder="1" applyAlignment="1">
      <alignment horizontal="left" vertical="top" wrapText="1"/>
    </xf>
    <xf numFmtId="0" fontId="9" fillId="3" borderId="8" xfId="0" applyFont="1" applyFill="1" applyBorder="1" applyAlignment="1">
      <alignment vertical="top" wrapText="1"/>
    </xf>
    <xf numFmtId="0" fontId="4" fillId="0" borderId="8" xfId="0" applyFont="1" applyBorder="1" applyAlignment="1">
      <alignment horizontal="left" vertical="top" wrapText="1"/>
    </xf>
    <xf numFmtId="3" fontId="4" fillId="0" borderId="19" xfId="0" applyNumberFormat="1" applyFont="1" applyBorder="1" applyAlignment="1">
      <alignment horizontal="right" vertical="top" wrapText="1"/>
    </xf>
    <xf numFmtId="0" fontId="4" fillId="0" borderId="3" xfId="0" applyFont="1" applyBorder="1" applyAlignment="1">
      <alignment horizontal="left" vertical="top" wrapText="1"/>
    </xf>
    <xf numFmtId="0" fontId="4" fillId="0" borderId="62" xfId="0" applyFont="1" applyBorder="1" applyAlignment="1">
      <alignment vertical="top" wrapText="1"/>
    </xf>
    <xf numFmtId="0" fontId="4" fillId="0" borderId="47" xfId="0" applyFont="1" applyBorder="1"/>
    <xf numFmtId="0" fontId="3" fillId="0" borderId="3" xfId="0" applyFont="1" applyBorder="1" applyAlignment="1">
      <alignment vertical="top" wrapText="1"/>
    </xf>
    <xf numFmtId="0" fontId="3" fillId="7" borderId="33" xfId="0" applyFont="1" applyFill="1" applyBorder="1" applyAlignment="1">
      <alignment horizontal="center" vertical="center" wrapText="1"/>
    </xf>
    <xf numFmtId="0" fontId="4" fillId="3" borderId="5" xfId="0" applyFont="1" applyFill="1" applyBorder="1" applyAlignment="1">
      <alignment horizontal="left" vertical="top" wrapText="1"/>
    </xf>
    <xf numFmtId="0" fontId="4" fillId="3" borderId="8" xfId="0" applyFont="1" applyFill="1" applyBorder="1" applyAlignment="1">
      <alignment horizontal="left" vertical="top" wrapText="1"/>
    </xf>
    <xf numFmtId="0" fontId="7" fillId="9" borderId="4" xfId="0" applyFont="1" applyFill="1" applyBorder="1"/>
    <xf numFmtId="0" fontId="0" fillId="9" borderId="61" xfId="0" applyFill="1" applyBorder="1"/>
    <xf numFmtId="0" fontId="0" fillId="0" borderId="17" xfId="0" applyBorder="1"/>
    <xf numFmtId="0" fontId="4" fillId="3" borderId="17" xfId="0" applyFont="1" applyFill="1" applyBorder="1" applyAlignment="1">
      <alignment vertical="top" wrapText="1"/>
    </xf>
    <xf numFmtId="0" fontId="7" fillId="10" borderId="16" xfId="0" applyFont="1" applyFill="1" applyBorder="1"/>
    <xf numFmtId="0" fontId="0" fillId="10" borderId="18" xfId="0" applyFill="1" applyBorder="1"/>
    <xf numFmtId="0" fontId="0" fillId="10" borderId="28" xfId="0" applyFill="1" applyBorder="1"/>
    <xf numFmtId="0" fontId="4" fillId="0" borderId="45" xfId="0" applyFont="1" applyFill="1" applyBorder="1" applyAlignment="1">
      <alignment vertical="top" wrapText="1"/>
    </xf>
    <xf numFmtId="0" fontId="4" fillId="0" borderId="44" xfId="0" applyFont="1" applyFill="1" applyBorder="1" applyAlignment="1">
      <alignment vertical="top" wrapText="1"/>
    </xf>
    <xf numFmtId="0" fontId="3" fillId="0" borderId="0" xfId="0" applyFont="1" applyBorder="1" applyAlignment="1">
      <alignment vertical="center"/>
    </xf>
    <xf numFmtId="0" fontId="9" fillId="0" borderId="21" xfId="0" applyFont="1" applyBorder="1" applyAlignment="1">
      <alignment vertical="top" wrapText="1"/>
    </xf>
    <xf numFmtId="0" fontId="9" fillId="0" borderId="17" xfId="0" applyFont="1" applyBorder="1" applyAlignment="1">
      <alignment vertical="top" wrapText="1"/>
    </xf>
    <xf numFmtId="0" fontId="4" fillId="3" borderId="21" xfId="0" applyFont="1" applyFill="1" applyBorder="1" applyAlignment="1">
      <alignment horizontal="right" vertical="top" wrapText="1"/>
    </xf>
    <xf numFmtId="3" fontId="4" fillId="3" borderId="31" xfId="0" applyNumberFormat="1" applyFont="1" applyFill="1" applyBorder="1" applyAlignment="1">
      <alignment horizontal="right" vertical="top" wrapText="1"/>
    </xf>
    <xf numFmtId="0" fontId="4" fillId="3" borderId="31" xfId="0" applyFont="1" applyFill="1" applyBorder="1" applyAlignment="1">
      <alignment horizontal="right" vertical="top" wrapText="1"/>
    </xf>
    <xf numFmtId="3" fontId="4" fillId="3" borderId="21" xfId="0" applyNumberFormat="1" applyFont="1" applyFill="1" applyBorder="1" applyAlignment="1">
      <alignment horizontal="right" vertical="top"/>
    </xf>
    <xf numFmtId="9" fontId="4" fillId="3" borderId="21" xfId="3" applyFont="1" applyFill="1" applyBorder="1" applyAlignment="1">
      <alignment horizontal="right" vertical="top"/>
    </xf>
    <xf numFmtId="3" fontId="4" fillId="3" borderId="22" xfId="0" applyNumberFormat="1" applyFont="1" applyFill="1" applyBorder="1" applyAlignment="1">
      <alignment horizontal="right" vertical="top"/>
    </xf>
    <xf numFmtId="0" fontId="4" fillId="3" borderId="21" xfId="0" applyFont="1" applyFill="1" applyBorder="1" applyAlignment="1">
      <alignment horizontal="left" vertical="top" wrapText="1"/>
    </xf>
    <xf numFmtId="0" fontId="12" fillId="3" borderId="31" xfId="0" applyFont="1" applyFill="1" applyBorder="1" applyAlignment="1">
      <alignment horizontal="left" vertical="top" wrapText="1"/>
    </xf>
    <xf numFmtId="0" fontId="4" fillId="3" borderId="31" xfId="0" applyFont="1" applyFill="1" applyBorder="1" applyAlignment="1">
      <alignment horizontal="left" vertical="top" wrapText="1"/>
    </xf>
    <xf numFmtId="9" fontId="4" fillId="0" borderId="31" xfId="3" applyFont="1" applyBorder="1" applyAlignment="1">
      <alignment horizontal="right" vertical="top" wrapText="1"/>
    </xf>
    <xf numFmtId="9" fontId="4" fillId="0" borderId="21" xfId="3" applyFont="1" applyBorder="1" applyAlignment="1">
      <alignment horizontal="right" vertical="top"/>
    </xf>
    <xf numFmtId="0" fontId="4" fillId="3" borderId="31" xfId="0" applyFont="1" applyFill="1" applyBorder="1" applyAlignment="1">
      <alignment horizontal="right" vertical="top"/>
    </xf>
    <xf numFmtId="9" fontId="4" fillId="3" borderId="31" xfId="3" applyFont="1" applyFill="1" applyBorder="1" applyAlignment="1">
      <alignment horizontal="right" vertical="top" wrapText="1"/>
    </xf>
    <xf numFmtId="3" fontId="4" fillId="3" borderId="32" xfId="0" applyNumberFormat="1" applyFont="1" applyFill="1" applyBorder="1" applyAlignment="1">
      <alignment horizontal="right" vertical="top" wrapText="1"/>
    </xf>
    <xf numFmtId="0" fontId="4" fillId="3" borderId="3" xfId="0" applyFont="1" applyFill="1" applyBorder="1" applyAlignment="1">
      <alignment horizontal="right" vertical="top" wrapText="1"/>
    </xf>
    <xf numFmtId="3" fontId="4" fillId="3" borderId="3" xfId="0" applyNumberFormat="1" applyFont="1" applyFill="1" applyBorder="1" applyAlignment="1">
      <alignment horizontal="right" vertical="top" wrapText="1"/>
    </xf>
    <xf numFmtId="3" fontId="4" fillId="3" borderId="8" xfId="0" applyNumberFormat="1" applyFont="1" applyFill="1" applyBorder="1" applyAlignment="1">
      <alignment horizontal="right" vertical="top"/>
    </xf>
    <xf numFmtId="9" fontId="4" fillId="3" borderId="0" xfId="3" applyFont="1" applyFill="1" applyAlignment="1">
      <alignment horizontal="right" vertical="top"/>
    </xf>
    <xf numFmtId="164" fontId="4" fillId="3" borderId="12" xfId="1" applyNumberFormat="1" applyFont="1" applyFill="1" applyBorder="1" applyAlignment="1">
      <alignment horizontal="right" vertical="top"/>
    </xf>
    <xf numFmtId="3" fontId="9" fillId="0" borderId="21" xfId="0" applyNumberFormat="1" applyFont="1" applyBorder="1" applyAlignment="1">
      <alignment horizontal="right" vertical="top" wrapText="1"/>
    </xf>
    <xf numFmtId="0" fontId="4" fillId="0" borderId="8" xfId="0" applyFont="1" applyBorder="1" applyAlignment="1">
      <alignment horizontal="center" vertical="center"/>
    </xf>
    <xf numFmtId="0" fontId="9" fillId="0" borderId="31" xfId="0" applyFont="1" applyBorder="1" applyAlignment="1">
      <alignment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4" fillId="0" borderId="65" xfId="0" applyFont="1" applyBorder="1" applyAlignment="1">
      <alignment horizontal="left" vertical="top" wrapText="1"/>
    </xf>
    <xf numFmtId="0" fontId="9" fillId="0" borderId="52" xfId="0" applyFont="1" applyBorder="1" applyAlignment="1">
      <alignment horizontal="left" vertical="top" wrapText="1"/>
    </xf>
    <xf numFmtId="0" fontId="4" fillId="0" borderId="21" xfId="0" applyFont="1" applyBorder="1" applyAlignment="1">
      <alignment horizontal="left" vertical="top" wrapText="1"/>
    </xf>
    <xf numFmtId="0" fontId="4" fillId="0" borderId="9" xfId="0" applyFont="1" applyBorder="1" applyAlignment="1">
      <alignment horizontal="left" vertical="top" wrapText="1"/>
    </xf>
    <xf numFmtId="0" fontId="0" fillId="0" borderId="12" xfId="0" applyBorder="1"/>
    <xf numFmtId="3" fontId="9" fillId="0" borderId="9" xfId="0" applyNumberFormat="1" applyFont="1" applyBorder="1" applyAlignment="1">
      <alignment horizontal="right" vertical="top" wrapText="1"/>
    </xf>
    <xf numFmtId="3" fontId="9" fillId="0" borderId="21" xfId="0" applyNumberFormat="1" applyFont="1" applyFill="1" applyBorder="1" applyAlignment="1">
      <alignment horizontal="right" vertical="top" wrapText="1"/>
    </xf>
    <xf numFmtId="3" fontId="9" fillId="3" borderId="3" xfId="0" applyNumberFormat="1" applyFont="1" applyFill="1" applyBorder="1" applyAlignment="1">
      <alignment horizontal="right" vertical="top" wrapText="1"/>
    </xf>
    <xf numFmtId="3" fontId="9" fillId="3" borderId="8" xfId="0" applyNumberFormat="1" applyFont="1" applyFill="1" applyBorder="1" applyAlignment="1">
      <alignment horizontal="right" vertical="top" wrapText="1"/>
    </xf>
    <xf numFmtId="0" fontId="3" fillId="0" borderId="0" xfId="0" applyFont="1" applyBorder="1" applyAlignment="1">
      <alignment vertical="center" wrapText="1"/>
    </xf>
    <xf numFmtId="0" fontId="0" fillId="0" borderId="9" xfId="0" applyBorder="1"/>
    <xf numFmtId="0" fontId="4" fillId="3" borderId="3" xfId="0" applyFont="1" applyFill="1" applyBorder="1" applyAlignment="1">
      <alignment horizontal="right" vertical="top"/>
    </xf>
    <xf numFmtId="9" fontId="4" fillId="3" borderId="3" xfId="3" applyFont="1" applyFill="1" applyBorder="1" applyAlignment="1">
      <alignment horizontal="right" vertical="top" wrapText="1"/>
    </xf>
    <xf numFmtId="9" fontId="4" fillId="0" borderId="8" xfId="3" applyFont="1" applyBorder="1" applyAlignment="1">
      <alignment horizontal="right" vertical="top" wrapText="1"/>
    </xf>
    <xf numFmtId="0" fontId="4" fillId="0" borderId="16" xfId="0" applyFont="1" applyBorder="1" applyAlignment="1">
      <alignment horizontal="left" vertical="top" wrapText="1"/>
    </xf>
    <xf numFmtId="0" fontId="9" fillId="3" borderId="47" xfId="0" applyFont="1" applyFill="1" applyBorder="1" applyAlignment="1">
      <alignment horizontal="left" vertical="top" wrapText="1"/>
    </xf>
    <xf numFmtId="165" fontId="3" fillId="3" borderId="0" xfId="2" applyNumberFormat="1" applyFont="1" applyFill="1" applyBorder="1" applyAlignment="1">
      <alignment horizontal="right" vertical="center"/>
    </xf>
    <xf numFmtId="0" fontId="9" fillId="0" borderId="47" xfId="0" applyFont="1" applyBorder="1" applyAlignment="1">
      <alignment vertical="top" wrapText="1"/>
    </xf>
    <xf numFmtId="0" fontId="4" fillId="0" borderId="31" xfId="0" applyFont="1" applyBorder="1" applyAlignment="1">
      <alignment horizontal="center" vertical="center"/>
    </xf>
    <xf numFmtId="0" fontId="1" fillId="0" borderId="0" xfId="0" applyFont="1" applyBorder="1" applyAlignment="1"/>
    <xf numFmtId="0" fontId="9" fillId="0" borderId="4" xfId="0" applyFont="1" applyBorder="1" applyAlignment="1">
      <alignment horizontal="center" vertical="center"/>
    </xf>
    <xf numFmtId="0" fontId="9" fillId="0" borderId="4" xfId="0" applyFont="1" applyBorder="1" applyAlignment="1">
      <alignment horizontal="right" vertical="top" wrapText="1"/>
    </xf>
    <xf numFmtId="3" fontId="9" fillId="0" borderId="4" xfId="0" applyNumberFormat="1" applyFont="1" applyBorder="1" applyAlignment="1">
      <alignment horizontal="right" vertical="top" wrapText="1"/>
    </xf>
    <xf numFmtId="3" fontId="9" fillId="0" borderId="14" xfId="0" applyNumberFormat="1" applyFont="1" applyBorder="1" applyAlignment="1">
      <alignment horizontal="right" vertical="top" wrapText="1"/>
    </xf>
    <xf numFmtId="0" fontId="9" fillId="0" borderId="6" xfId="0" applyFont="1" applyBorder="1" applyAlignment="1">
      <alignment horizontal="center" vertical="center"/>
    </xf>
    <xf numFmtId="0" fontId="0" fillId="0" borderId="19" xfId="0" applyBorder="1"/>
    <xf numFmtId="0" fontId="4" fillId="0" borderId="42" xfId="0" applyFont="1" applyBorder="1" applyAlignment="1">
      <alignment vertical="top" wrapText="1"/>
    </xf>
    <xf numFmtId="0" fontId="4" fillId="0" borderId="51" xfId="0" applyFont="1" applyBorder="1" applyAlignment="1">
      <alignment vertical="top" wrapText="1"/>
    </xf>
    <xf numFmtId="0" fontId="6" fillId="3" borderId="3" xfId="0" applyFont="1" applyFill="1" applyBorder="1" applyAlignment="1">
      <alignment horizontal="left" vertical="top" wrapText="1"/>
    </xf>
    <xf numFmtId="0" fontId="0" fillId="3" borderId="0" xfId="0" applyFill="1"/>
    <xf numFmtId="0" fontId="4" fillId="3" borderId="42" xfId="0" applyFont="1" applyFill="1" applyBorder="1" applyAlignment="1">
      <alignment horizontal="left" vertical="top" wrapText="1"/>
    </xf>
    <xf numFmtId="0" fontId="4" fillId="3" borderId="59" xfId="0" applyFont="1" applyFill="1" applyBorder="1" applyAlignment="1">
      <alignment vertical="top" wrapText="1"/>
    </xf>
    <xf numFmtId="0" fontId="4" fillId="3" borderId="42" xfId="0" applyFont="1" applyFill="1" applyBorder="1" applyAlignment="1">
      <alignment vertical="top" wrapText="1"/>
    </xf>
    <xf numFmtId="0" fontId="4" fillId="3" borderId="60" xfId="0" applyFont="1" applyFill="1" applyBorder="1" applyAlignment="1">
      <alignment vertical="top" wrapText="1"/>
    </xf>
    <xf numFmtId="0" fontId="4" fillId="3" borderId="50" xfId="0" applyFont="1" applyFill="1" applyBorder="1" applyAlignment="1">
      <alignment vertical="top" wrapText="1"/>
    </xf>
    <xf numFmtId="0" fontId="4" fillId="3" borderId="2" xfId="0" applyFont="1" applyFill="1" applyBorder="1" applyAlignment="1">
      <alignment horizontal="left" vertical="top" wrapText="1"/>
    </xf>
    <xf numFmtId="0" fontId="4" fillId="3" borderId="3" xfId="0" applyFont="1" applyFill="1" applyBorder="1" applyAlignment="1">
      <alignment horizontal="center" vertical="center"/>
    </xf>
    <xf numFmtId="0" fontId="4" fillId="3" borderId="62" xfId="0" applyFont="1" applyFill="1" applyBorder="1" applyAlignment="1">
      <alignment horizontal="center" vertical="center"/>
    </xf>
    <xf numFmtId="3" fontId="4" fillId="3" borderId="42" xfId="0" applyNumberFormat="1" applyFont="1" applyFill="1" applyBorder="1" applyAlignment="1">
      <alignment horizontal="right" vertical="top" wrapText="1"/>
    </xf>
    <xf numFmtId="0" fontId="4" fillId="3" borderId="62" xfId="0" applyFont="1" applyFill="1" applyBorder="1" applyAlignment="1">
      <alignment horizontal="right" vertical="top" wrapText="1"/>
    </xf>
    <xf numFmtId="3" fontId="4" fillId="3" borderId="62" xfId="0" applyNumberFormat="1" applyFont="1" applyFill="1" applyBorder="1" applyAlignment="1">
      <alignment horizontal="right" vertical="top" wrapText="1"/>
    </xf>
    <xf numFmtId="3" fontId="4" fillId="3" borderId="63" xfId="0" applyNumberFormat="1" applyFont="1" applyFill="1" applyBorder="1" applyAlignment="1">
      <alignment horizontal="right" vertical="top" wrapText="1"/>
    </xf>
    <xf numFmtId="0" fontId="9" fillId="0" borderId="68" xfId="0" applyFont="1" applyBorder="1" applyAlignment="1">
      <alignment horizontal="left" vertical="top" wrapText="1"/>
    </xf>
    <xf numFmtId="0" fontId="4" fillId="0" borderId="5" xfId="0" applyFont="1" applyBorder="1" applyAlignment="1">
      <alignment horizontal="left" vertical="top" wrapText="1"/>
    </xf>
    <xf numFmtId="0" fontId="1" fillId="0" borderId="0" xfId="0" applyFont="1" applyAlignment="1">
      <alignment horizontal="right"/>
    </xf>
    <xf numFmtId="0" fontId="4" fillId="0" borderId="6" xfId="0" applyFont="1" applyBorder="1" applyAlignment="1">
      <alignment horizontal="left" vertical="top" wrapText="1"/>
    </xf>
    <xf numFmtId="3" fontId="4" fillId="0" borderId="12" xfId="0" applyNumberFormat="1" applyFont="1" applyBorder="1" applyAlignment="1">
      <alignment horizontal="right" vertical="top" wrapText="1"/>
    </xf>
    <xf numFmtId="3" fontId="4" fillId="0" borderId="8" xfId="0" applyNumberFormat="1" applyFont="1" applyBorder="1" applyAlignment="1">
      <alignment horizontal="right" vertical="top" wrapText="1"/>
    </xf>
    <xf numFmtId="0" fontId="4" fillId="0" borderId="8" xfId="0" applyFont="1" applyBorder="1" applyAlignment="1">
      <alignment horizontal="right" vertical="top" wrapText="1"/>
    </xf>
    <xf numFmtId="0" fontId="3" fillId="0" borderId="0" xfId="0" applyFont="1" applyAlignment="1">
      <alignment horizontal="right"/>
    </xf>
    <xf numFmtId="3" fontId="4" fillId="0" borderId="22" xfId="0" applyNumberFormat="1" applyFont="1" applyBorder="1" applyAlignment="1">
      <alignment horizontal="right" vertical="top" wrapText="1"/>
    </xf>
    <xf numFmtId="0" fontId="9" fillId="3" borderId="7" xfId="0" applyFont="1" applyFill="1" applyBorder="1" applyAlignment="1">
      <alignment horizontal="right" vertical="top" wrapText="1"/>
    </xf>
    <xf numFmtId="0" fontId="9" fillId="3" borderId="5" xfId="0" applyFont="1" applyFill="1" applyBorder="1" applyAlignment="1">
      <alignment horizontal="right" vertical="top" wrapText="1"/>
    </xf>
    <xf numFmtId="3" fontId="9" fillId="3" borderId="7" xfId="0" applyNumberFormat="1" applyFont="1" applyFill="1" applyBorder="1" applyAlignment="1">
      <alignment horizontal="right" vertical="top" wrapText="1"/>
    </xf>
    <xf numFmtId="3" fontId="9" fillId="3" borderId="39" xfId="0" applyNumberFormat="1" applyFont="1" applyFill="1" applyBorder="1" applyAlignment="1">
      <alignment horizontal="right" vertical="top" wrapText="1"/>
    </xf>
    <xf numFmtId="0" fontId="9" fillId="0" borderId="34" xfId="0" applyFont="1" applyBorder="1" applyAlignment="1">
      <alignment horizontal="right" vertical="top"/>
    </xf>
    <xf numFmtId="0" fontId="9" fillId="3" borderId="3" xfId="0" applyFont="1" applyFill="1" applyBorder="1" applyAlignment="1">
      <alignment horizontal="right" vertical="top"/>
    </xf>
    <xf numFmtId="0" fontId="9" fillId="3" borderId="6" xfId="0" applyFont="1" applyFill="1" applyBorder="1" applyAlignment="1">
      <alignment horizontal="right" vertical="top"/>
    </xf>
    <xf numFmtId="3" fontId="9" fillId="3" borderId="6" xfId="0" applyNumberFormat="1" applyFont="1" applyFill="1" applyBorder="1" applyAlignment="1">
      <alignment horizontal="right" vertical="top" wrapText="1"/>
    </xf>
    <xf numFmtId="167" fontId="4" fillId="0" borderId="34" xfId="0" applyNumberFormat="1" applyFont="1" applyBorder="1" applyAlignment="1">
      <alignment horizontal="right" vertical="top"/>
    </xf>
    <xf numFmtId="0" fontId="4" fillId="3" borderId="0" xfId="0" applyFont="1" applyFill="1" applyAlignment="1">
      <alignment horizontal="right" vertical="top"/>
    </xf>
    <xf numFmtId="0" fontId="4" fillId="3" borderId="21" xfId="0" applyFont="1" applyFill="1" applyBorder="1" applyAlignment="1">
      <alignment horizontal="right" vertical="top"/>
    </xf>
    <xf numFmtId="6" fontId="4" fillId="3" borderId="3" xfId="0" applyNumberFormat="1" applyFont="1" applyFill="1" applyBorder="1" applyAlignment="1">
      <alignment horizontal="right" vertical="top" wrapText="1"/>
    </xf>
    <xf numFmtId="6" fontId="4" fillId="3" borderId="8" xfId="0" applyNumberFormat="1" applyFont="1" applyFill="1" applyBorder="1" applyAlignment="1">
      <alignment horizontal="right" vertical="top"/>
    </xf>
    <xf numFmtId="3" fontId="4" fillId="3" borderId="8" xfId="0" applyNumberFormat="1" applyFont="1" applyFill="1" applyBorder="1" applyAlignment="1">
      <alignment vertical="top"/>
    </xf>
    <xf numFmtId="0" fontId="4" fillId="3" borderId="0" xfId="0" applyFont="1" applyFill="1" applyAlignment="1">
      <alignment vertical="top"/>
    </xf>
    <xf numFmtId="3" fontId="4" fillId="3" borderId="12" xfId="0" applyNumberFormat="1" applyFont="1" applyFill="1" applyBorder="1" applyAlignment="1">
      <alignment horizontal="right" vertical="top"/>
    </xf>
    <xf numFmtId="0" fontId="6" fillId="3" borderId="3" xfId="0" applyFont="1" applyFill="1" applyBorder="1" applyAlignment="1">
      <alignment horizontal="right" vertical="top" wrapText="1"/>
    </xf>
    <xf numFmtId="0" fontId="4" fillId="3" borderId="8" xfId="0" applyFont="1" applyFill="1" applyBorder="1" applyAlignment="1">
      <alignment horizontal="right" vertical="top"/>
    </xf>
    <xf numFmtId="3" fontId="4" fillId="3" borderId="8" xfId="0" applyNumberFormat="1" applyFont="1" applyFill="1" applyBorder="1" applyAlignment="1">
      <alignment horizontal="right" vertical="top" wrapText="1"/>
    </xf>
    <xf numFmtId="0" fontId="4" fillId="3" borderId="8" xfId="0" applyFont="1" applyFill="1" applyBorder="1" applyAlignment="1">
      <alignment horizontal="right" vertical="top" wrapText="1"/>
    </xf>
    <xf numFmtId="9" fontId="4" fillId="3" borderId="8" xfId="3" applyFont="1" applyFill="1" applyBorder="1" applyAlignment="1">
      <alignment horizontal="right" vertical="top" wrapText="1"/>
    </xf>
    <xf numFmtId="0" fontId="4" fillId="3" borderId="8" xfId="0" applyFont="1" applyFill="1" applyBorder="1" applyAlignment="1">
      <alignment horizontal="center" vertical="center"/>
    </xf>
    <xf numFmtId="3" fontId="4" fillId="3" borderId="21" xfId="0" applyNumberFormat="1" applyFont="1" applyFill="1" applyBorder="1" applyAlignment="1">
      <alignment horizontal="right" vertical="top" wrapText="1"/>
    </xf>
    <xf numFmtId="0" fontId="6" fillId="3" borderId="31" xfId="0" applyFont="1" applyFill="1" applyBorder="1" applyAlignment="1">
      <alignment horizontal="right" vertical="top" wrapText="1"/>
    </xf>
    <xf numFmtId="6" fontId="4" fillId="3" borderId="31" xfId="0" applyNumberFormat="1" applyFont="1" applyFill="1" applyBorder="1" applyAlignment="1">
      <alignment horizontal="right" vertical="top" wrapText="1"/>
    </xf>
    <xf numFmtId="166" fontId="4" fillId="3" borderId="3" xfId="0" applyNumberFormat="1" applyFont="1" applyFill="1" applyBorder="1" applyAlignment="1">
      <alignment horizontal="right" vertical="top" wrapText="1"/>
    </xf>
    <xf numFmtId="1" fontId="4" fillId="3" borderId="31" xfId="0" applyNumberFormat="1" applyFont="1" applyFill="1" applyBorder="1" applyAlignment="1">
      <alignment horizontal="right" vertical="top" wrapText="1"/>
    </xf>
    <xf numFmtId="1" fontId="6" fillId="3" borderId="31" xfId="0" applyNumberFormat="1" applyFont="1" applyFill="1" applyBorder="1" applyAlignment="1">
      <alignment horizontal="right" vertical="top" wrapText="1"/>
    </xf>
    <xf numFmtId="1" fontId="4" fillId="3" borderId="32" xfId="0" applyNumberFormat="1" applyFont="1" applyFill="1" applyBorder="1" applyAlignment="1">
      <alignment horizontal="right" vertical="top" wrapText="1"/>
    </xf>
    <xf numFmtId="1" fontId="4" fillId="3" borderId="3" xfId="0" applyNumberFormat="1" applyFont="1" applyFill="1" applyBorder="1" applyAlignment="1">
      <alignment horizontal="right" vertical="top" wrapText="1"/>
    </xf>
    <xf numFmtId="167" fontId="4" fillId="3" borderId="31" xfId="0" applyNumberFormat="1" applyFont="1" applyFill="1" applyBorder="1" applyAlignment="1">
      <alignment horizontal="right" vertical="top" wrapText="1"/>
    </xf>
    <xf numFmtId="3" fontId="4" fillId="3" borderId="31" xfId="0" applyNumberFormat="1" applyFont="1" applyFill="1" applyBorder="1" applyAlignment="1">
      <alignment horizontal="right" vertical="top"/>
    </xf>
    <xf numFmtId="3" fontId="4" fillId="3" borderId="0" xfId="0" applyNumberFormat="1" applyFont="1" applyFill="1" applyAlignment="1">
      <alignment vertical="top"/>
    </xf>
    <xf numFmtId="3" fontId="4" fillId="3" borderId="15" xfId="0" applyNumberFormat="1" applyFont="1" applyFill="1" applyBorder="1" applyAlignment="1">
      <alignment horizontal="right" vertical="top"/>
    </xf>
    <xf numFmtId="3" fontId="4" fillId="3" borderId="0" xfId="0" applyNumberFormat="1" applyFont="1" applyFill="1" applyBorder="1" applyAlignment="1">
      <alignment horizontal="right" vertical="top"/>
    </xf>
    <xf numFmtId="0" fontId="4" fillId="3" borderId="0" xfId="0" applyFont="1" applyFill="1" applyBorder="1" applyAlignment="1">
      <alignment vertical="top"/>
    </xf>
    <xf numFmtId="0" fontId="4" fillId="3" borderId="33" xfId="0" applyFont="1" applyFill="1" applyBorder="1" applyAlignment="1">
      <alignment horizontal="right" vertical="top" wrapText="1"/>
    </xf>
    <xf numFmtId="0" fontId="4" fillId="3" borderId="0" xfId="0" applyFont="1" applyFill="1" applyBorder="1" applyAlignment="1">
      <alignment horizontal="right" vertical="top"/>
    </xf>
    <xf numFmtId="169" fontId="4" fillId="3" borderId="8" xfId="0" applyNumberFormat="1" applyFont="1" applyFill="1" applyBorder="1" applyAlignment="1">
      <alignment horizontal="right" vertical="top"/>
    </xf>
    <xf numFmtId="0" fontId="4" fillId="3" borderId="17" xfId="0" applyFont="1" applyFill="1" applyBorder="1" applyAlignment="1">
      <alignment horizontal="center" vertical="center"/>
    </xf>
    <xf numFmtId="0" fontId="4" fillId="3" borderId="43" xfId="0" applyFont="1" applyFill="1" applyBorder="1" applyAlignment="1">
      <alignment horizontal="right" vertical="top" wrapText="1"/>
    </xf>
    <xf numFmtId="3" fontId="4" fillId="3" borderId="43" xfId="0" applyNumberFormat="1" applyFont="1" applyFill="1" applyBorder="1" applyAlignment="1">
      <alignment horizontal="right" vertical="top" wrapText="1"/>
    </xf>
    <xf numFmtId="0" fontId="7" fillId="10" borderId="13" xfId="0" applyFont="1" applyFill="1" applyBorder="1"/>
    <xf numFmtId="0" fontId="0" fillId="10" borderId="1" xfId="0" applyFill="1" applyBorder="1"/>
    <xf numFmtId="0" fontId="0" fillId="10" borderId="48" xfId="0" applyFill="1" applyBorder="1"/>
    <xf numFmtId="0" fontId="7" fillId="2" borderId="67" xfId="0" applyFont="1" applyFill="1" applyBorder="1"/>
    <xf numFmtId="0" fontId="8" fillId="2" borderId="53" xfId="0" applyFont="1" applyFill="1" applyBorder="1" applyAlignment="1">
      <alignment horizontal="left"/>
    </xf>
    <xf numFmtId="0" fontId="8" fillId="2" borderId="54" xfId="0" applyFont="1" applyFill="1" applyBorder="1" applyAlignment="1">
      <alignment horizontal="left"/>
    </xf>
    <xf numFmtId="0" fontId="8" fillId="2" borderId="55" xfId="0" applyFont="1" applyFill="1" applyBorder="1" applyAlignment="1">
      <alignment horizontal="left"/>
    </xf>
    <xf numFmtId="0" fontId="3" fillId="7" borderId="59" xfId="0" applyFont="1" applyFill="1" applyBorder="1" applyAlignment="1">
      <alignment horizontal="center" vertical="top" wrapText="1"/>
    </xf>
    <xf numFmtId="0" fontId="3" fillId="4" borderId="42" xfId="0" applyFont="1" applyFill="1" applyBorder="1" applyAlignment="1">
      <alignment horizontal="center" vertical="top" wrapText="1"/>
    </xf>
    <xf numFmtId="0" fontId="3" fillId="4" borderId="58" xfId="0" applyFont="1" applyFill="1" applyBorder="1" applyAlignment="1">
      <alignment horizontal="center" vertical="top" wrapText="1"/>
    </xf>
    <xf numFmtId="0" fontId="7" fillId="12" borderId="53" xfId="0" applyFont="1" applyFill="1" applyBorder="1"/>
    <xf numFmtId="0" fontId="0" fillId="12" borderId="54" xfId="0" applyFill="1" applyBorder="1"/>
    <xf numFmtId="0" fontId="0" fillId="12" borderId="55" xfId="0" applyFill="1" applyBorder="1"/>
    <xf numFmtId="0" fontId="3" fillId="5" borderId="68" xfId="0" applyFont="1" applyFill="1" applyBorder="1" applyAlignment="1">
      <alignment horizontal="center" vertical="center" wrapText="1"/>
    </xf>
    <xf numFmtId="0" fontId="3" fillId="5" borderId="42" xfId="0" applyFont="1" applyFill="1" applyBorder="1" applyAlignment="1">
      <alignment horizontal="center" vertical="center" wrapText="1"/>
    </xf>
    <xf numFmtId="0" fontId="3" fillId="5" borderId="60" xfId="0" applyFont="1" applyFill="1" applyBorder="1" applyAlignment="1">
      <alignment horizontal="center" vertical="center" wrapText="1"/>
    </xf>
    <xf numFmtId="0" fontId="3" fillId="5" borderId="62" xfId="0" applyFont="1" applyFill="1" applyBorder="1" applyAlignment="1">
      <alignment horizontal="center" vertical="center" wrapText="1"/>
    </xf>
    <xf numFmtId="0" fontId="3" fillId="5" borderId="42" xfId="0" applyFont="1" applyFill="1" applyBorder="1" applyAlignment="1">
      <alignment horizontal="center" vertical="top" wrapText="1"/>
    </xf>
    <xf numFmtId="0" fontId="7" fillId="8" borderId="53" xfId="0" applyFont="1" applyFill="1" applyBorder="1" applyAlignment="1">
      <alignment vertical="center"/>
    </xf>
    <xf numFmtId="0" fontId="0" fillId="8" borderId="54" xfId="0" applyFill="1" applyBorder="1" applyAlignment="1">
      <alignment vertical="center"/>
    </xf>
    <xf numFmtId="0" fontId="0" fillId="8" borderId="55" xfId="0" applyFill="1" applyBorder="1" applyAlignment="1">
      <alignment vertical="center"/>
    </xf>
    <xf numFmtId="0" fontId="7" fillId="9" borderId="53" xfId="0" applyFont="1" applyFill="1" applyBorder="1" applyAlignment="1">
      <alignment vertical="center"/>
    </xf>
    <xf numFmtId="0" fontId="20" fillId="9" borderId="54" xfId="0" applyFont="1" applyFill="1" applyBorder="1" applyAlignment="1">
      <alignment vertical="center"/>
    </xf>
    <xf numFmtId="0" fontId="20" fillId="9" borderId="55" xfId="0" applyFont="1" applyFill="1" applyBorder="1" applyAlignment="1">
      <alignment vertical="center"/>
    </xf>
    <xf numFmtId="0" fontId="7" fillId="10" borderId="53" xfId="0" applyFont="1" applyFill="1" applyBorder="1" applyAlignment="1">
      <alignment vertical="center"/>
    </xf>
    <xf numFmtId="0" fontId="20" fillId="10" borderId="54" xfId="0" applyFont="1" applyFill="1" applyBorder="1" applyAlignment="1">
      <alignment vertical="center"/>
    </xf>
    <xf numFmtId="0" fontId="20" fillId="10" borderId="55" xfId="0" applyFont="1" applyFill="1" applyBorder="1" applyAlignment="1">
      <alignment vertical="center"/>
    </xf>
    <xf numFmtId="0" fontId="20" fillId="12" borderId="54" xfId="0" applyFont="1" applyFill="1" applyBorder="1"/>
    <xf numFmtId="0" fontId="20" fillId="12" borderId="55" xfId="0" applyFont="1" applyFill="1" applyBorder="1"/>
    <xf numFmtId="0" fontId="4" fillId="2" borderId="54" xfId="0" applyFont="1" applyFill="1" applyBorder="1"/>
    <xf numFmtId="0" fontId="4" fillId="2" borderId="55" xfId="0" applyFont="1" applyFill="1" applyBorder="1"/>
    <xf numFmtId="0" fontId="20" fillId="8" borderId="54" xfId="0" applyFont="1" applyFill="1" applyBorder="1"/>
    <xf numFmtId="0" fontId="20" fillId="8" borderId="55" xfId="0" applyFont="1" applyFill="1" applyBorder="1"/>
    <xf numFmtId="0" fontId="3" fillId="6" borderId="58" xfId="0" applyFont="1" applyFill="1" applyBorder="1" applyAlignment="1">
      <alignment horizontal="center" vertical="top" wrapText="1"/>
    </xf>
    <xf numFmtId="0" fontId="20" fillId="9" borderId="54" xfId="0" applyFont="1" applyFill="1" applyBorder="1"/>
    <xf numFmtId="0" fontId="20" fillId="9" borderId="55" xfId="0" applyFont="1" applyFill="1" applyBorder="1"/>
    <xf numFmtId="0" fontId="7" fillId="2" borderId="53" xfId="0" applyFont="1" applyFill="1" applyBorder="1" applyAlignment="1">
      <alignment vertical="center"/>
    </xf>
    <xf numFmtId="0" fontId="7" fillId="12" borderId="53" xfId="0" applyFont="1" applyFill="1" applyBorder="1" applyAlignment="1">
      <alignment vertical="center"/>
    </xf>
    <xf numFmtId="0" fontId="4" fillId="8" borderId="54" xfId="0" applyFont="1" applyFill="1" applyBorder="1"/>
    <xf numFmtId="0" fontId="4" fillId="10" borderId="54" xfId="0" applyFont="1" applyFill="1" applyBorder="1"/>
    <xf numFmtId="0" fontId="4" fillId="9" borderId="54" xfId="0" applyFont="1" applyFill="1" applyBorder="1"/>
    <xf numFmtId="0" fontId="26" fillId="6" borderId="57" xfId="0" applyFont="1" applyFill="1" applyBorder="1" applyAlignment="1">
      <alignment horizontal="center" vertical="center" wrapText="1"/>
    </xf>
    <xf numFmtId="0" fontId="4" fillId="13" borderId="29" xfId="0" applyFont="1" applyFill="1" applyBorder="1"/>
    <xf numFmtId="0" fontId="8" fillId="2" borderId="54" xfId="0" applyFont="1" applyFill="1" applyBorder="1" applyAlignment="1">
      <alignment vertical="center"/>
    </xf>
    <xf numFmtId="0" fontId="8" fillId="2" borderId="55" xfId="0" applyFont="1" applyFill="1" applyBorder="1" applyAlignment="1">
      <alignment vertical="center"/>
    </xf>
    <xf numFmtId="0" fontId="0" fillId="8" borderId="53" xfId="0" applyFill="1" applyBorder="1"/>
    <xf numFmtId="0" fontId="3" fillId="11" borderId="68" xfId="0" applyFont="1" applyFill="1" applyBorder="1" applyAlignment="1">
      <alignment horizontal="center" vertical="center" wrapText="1"/>
    </xf>
    <xf numFmtId="0" fontId="0" fillId="14" borderId="0" xfId="0" applyFill="1"/>
    <xf numFmtId="0" fontId="0" fillId="15" borderId="0" xfId="0" applyFill="1"/>
    <xf numFmtId="0" fontId="4" fillId="3" borderId="68" xfId="0" applyFont="1" applyFill="1" applyBorder="1" applyAlignment="1">
      <alignment vertical="top" wrapText="1"/>
    </xf>
    <xf numFmtId="0" fontId="1" fillId="0" borderId="0" xfId="0" applyFont="1" applyAlignment="1">
      <alignment horizontal="right"/>
    </xf>
    <xf numFmtId="0" fontId="24" fillId="0" borderId="3" xfId="0" applyFont="1" applyFill="1" applyBorder="1" applyAlignment="1">
      <alignment horizontal="center" vertical="center" wrapText="1"/>
    </xf>
    <xf numFmtId="3" fontId="0" fillId="0" borderId="0" xfId="0" applyNumberFormat="1"/>
    <xf numFmtId="3" fontId="0" fillId="0" borderId="0" xfId="0" applyNumberFormat="1" applyFill="1" applyBorder="1"/>
    <xf numFmtId="0" fontId="9" fillId="0" borderId="21" xfId="0" applyFont="1" applyFill="1" applyBorder="1" applyAlignment="1">
      <alignment horizontal="right" vertical="top" wrapText="1"/>
    </xf>
    <xf numFmtId="0" fontId="4" fillId="3" borderId="9" xfId="0" applyFont="1" applyFill="1" applyBorder="1" applyAlignment="1">
      <alignment horizontal="left" vertical="top" wrapText="1"/>
    </xf>
    <xf numFmtId="0" fontId="4" fillId="3" borderId="6" xfId="0" applyFont="1" applyFill="1" applyBorder="1" applyAlignment="1">
      <alignment horizontal="left" vertical="top" wrapText="1"/>
    </xf>
    <xf numFmtId="0" fontId="3" fillId="3" borderId="6" xfId="0" applyFont="1" applyFill="1" applyBorder="1" applyAlignment="1">
      <alignment horizontal="left" vertical="top" wrapText="1"/>
    </xf>
    <xf numFmtId="0" fontId="24" fillId="0" borderId="40" xfId="0" applyFont="1" applyFill="1" applyBorder="1" applyAlignment="1">
      <alignment vertical="center" wrapText="1"/>
    </xf>
    <xf numFmtId="0" fontId="24" fillId="0" borderId="61" xfId="0" applyFont="1" applyFill="1" applyBorder="1" applyAlignment="1">
      <alignment vertical="center" wrapText="1"/>
    </xf>
    <xf numFmtId="0" fontId="24" fillId="0" borderId="8" xfId="0" applyFont="1" applyFill="1" applyBorder="1" applyAlignment="1">
      <alignment vertical="center" wrapText="1"/>
    </xf>
    <xf numFmtId="0" fontId="24" fillId="0" borderId="9" xfId="0" applyFont="1" applyFill="1" applyBorder="1" applyAlignment="1">
      <alignment vertical="center" wrapText="1"/>
    </xf>
    <xf numFmtId="0" fontId="24" fillId="0" borderId="3" xfId="0" applyFont="1" applyFill="1" applyBorder="1" applyAlignment="1">
      <alignment vertical="center" wrapText="1"/>
    </xf>
    <xf numFmtId="0" fontId="24" fillId="0" borderId="4" xfId="0" applyFont="1" applyFill="1" applyBorder="1" applyAlignment="1">
      <alignment vertical="center" wrapText="1"/>
    </xf>
    <xf numFmtId="0" fontId="3" fillId="0" borderId="25" xfId="0" applyFont="1" applyBorder="1" applyAlignment="1">
      <alignment vertical="center" wrapText="1"/>
    </xf>
    <xf numFmtId="0" fontId="4" fillId="0" borderId="44" xfId="0" applyFont="1" applyBorder="1" applyAlignment="1">
      <alignment horizontal="left" vertical="top" wrapText="1"/>
    </xf>
    <xf numFmtId="0" fontId="4" fillId="0" borderId="8" xfId="0" applyFont="1" applyBorder="1" applyAlignment="1">
      <alignment horizontal="left" vertical="top" wrapText="1"/>
    </xf>
    <xf numFmtId="0" fontId="4" fillId="0" borderId="21" xfId="0" applyFont="1" applyBorder="1" applyAlignment="1">
      <alignment horizontal="left" vertical="top" wrapText="1"/>
    </xf>
    <xf numFmtId="0" fontId="4" fillId="0" borderId="17" xfId="0" applyFont="1" applyBorder="1" applyAlignment="1">
      <alignment horizontal="left" vertical="top" wrapText="1"/>
    </xf>
    <xf numFmtId="0" fontId="4" fillId="0" borderId="3" xfId="0" applyFont="1" applyBorder="1" applyAlignment="1">
      <alignment horizontal="left" vertical="top" wrapText="1"/>
    </xf>
    <xf numFmtId="3" fontId="4" fillId="0" borderId="21" xfId="0" applyNumberFormat="1" applyFont="1" applyBorder="1" applyAlignment="1">
      <alignment horizontal="right" vertical="top" wrapText="1"/>
    </xf>
    <xf numFmtId="0" fontId="4" fillId="0" borderId="21" xfId="0" applyFont="1" applyBorder="1" applyAlignment="1">
      <alignment horizontal="right" vertical="top" wrapText="1"/>
    </xf>
    <xf numFmtId="3" fontId="4" fillId="0" borderId="32" xfId="0" applyNumberFormat="1" applyFont="1" applyBorder="1" applyAlignment="1">
      <alignment horizontal="right" vertical="top" wrapText="1"/>
    </xf>
    <xf numFmtId="0" fontId="4" fillId="0" borderId="5" xfId="0" applyFont="1" applyBorder="1" applyAlignment="1">
      <alignment horizontal="left" vertical="top" wrapText="1"/>
    </xf>
    <xf numFmtId="0" fontId="4" fillId="0" borderId="17" xfId="0" applyFont="1" applyBorder="1" applyAlignment="1">
      <alignment horizontal="center" vertical="center"/>
    </xf>
    <xf numFmtId="0" fontId="4" fillId="0" borderId="9" xfId="0" applyFont="1" applyBorder="1" applyAlignment="1">
      <alignment horizontal="left" vertical="top" wrapText="1"/>
    </xf>
    <xf numFmtId="0" fontId="1" fillId="0" borderId="0" xfId="0" applyFont="1" applyBorder="1" applyAlignment="1">
      <alignment horizontal="right"/>
    </xf>
    <xf numFmtId="0" fontId="0" fillId="0" borderId="33" xfId="0" applyBorder="1"/>
    <xf numFmtId="0" fontId="4" fillId="0" borderId="15" xfId="0" applyFont="1" applyBorder="1" applyAlignment="1">
      <alignment vertical="center" wrapText="1"/>
    </xf>
    <xf numFmtId="6" fontId="4" fillId="0" borderId="15" xfId="0" applyNumberFormat="1" applyFont="1" applyBorder="1" applyAlignment="1">
      <alignment horizontal="right" vertical="center" wrapText="1"/>
    </xf>
    <xf numFmtId="6" fontId="4" fillId="0" borderId="28" xfId="0" applyNumberFormat="1" applyFont="1" applyBorder="1" applyAlignment="1">
      <alignment horizontal="right" vertical="center" wrapText="1"/>
    </xf>
    <xf numFmtId="0" fontId="4" fillId="3" borderId="3" xfId="0" applyFont="1" applyFill="1" applyBorder="1" applyAlignment="1">
      <alignment horizontal="left" vertical="top" wrapText="1"/>
    </xf>
    <xf numFmtId="0" fontId="4" fillId="3" borderId="41" xfId="0" applyFont="1" applyFill="1" applyBorder="1" applyAlignment="1">
      <alignment horizontal="left" vertical="top" wrapText="1"/>
    </xf>
    <xf numFmtId="0" fontId="4" fillId="3" borderId="8" xfId="0" applyFont="1" applyFill="1" applyBorder="1" applyAlignment="1">
      <alignment vertical="top" wrapText="1"/>
    </xf>
    <xf numFmtId="0" fontId="6" fillId="3" borderId="21" xfId="0" applyFont="1" applyFill="1" applyBorder="1" applyAlignment="1">
      <alignment horizontal="left" vertical="top" wrapText="1"/>
    </xf>
    <xf numFmtId="0" fontId="6" fillId="3" borderId="2" xfId="0" applyFont="1" applyFill="1" applyBorder="1" applyAlignment="1">
      <alignment horizontal="left" vertical="top" wrapText="1"/>
    </xf>
    <xf numFmtId="0" fontId="6" fillId="3" borderId="2" xfId="0" applyFont="1" applyFill="1" applyBorder="1" applyAlignment="1">
      <alignment vertical="top" wrapText="1"/>
    </xf>
    <xf numFmtId="0" fontId="6" fillId="3" borderId="5" xfId="0" applyFont="1" applyFill="1" applyBorder="1" applyAlignment="1">
      <alignment horizontal="left" vertical="top" wrapText="1"/>
    </xf>
    <xf numFmtId="0" fontId="19" fillId="3" borderId="8" xfId="0" applyFont="1" applyFill="1" applyBorder="1" applyAlignment="1">
      <alignment horizontal="left" vertical="top" wrapText="1"/>
    </xf>
    <xf numFmtId="0" fontId="4" fillId="3" borderId="21" xfId="0" applyFont="1" applyFill="1" applyBorder="1" applyAlignment="1">
      <alignment vertical="top" wrapText="1"/>
    </xf>
    <xf numFmtId="0" fontId="4" fillId="3" borderId="9" xfId="0" applyFont="1" applyFill="1" applyBorder="1" applyAlignment="1">
      <alignment vertical="top" wrapText="1"/>
    </xf>
    <xf numFmtId="0" fontId="4" fillId="3" borderId="2" xfId="0" applyFont="1" applyFill="1" applyBorder="1" applyAlignment="1">
      <alignment vertical="top" wrapText="1"/>
    </xf>
    <xf numFmtId="0" fontId="4" fillId="3" borderId="52" xfId="0" applyFont="1" applyFill="1" applyBorder="1" applyAlignment="1">
      <alignment horizontal="left" vertical="top" wrapText="1"/>
    </xf>
    <xf numFmtId="0" fontId="9" fillId="3" borderId="8" xfId="0" applyFont="1" applyFill="1" applyBorder="1" applyAlignment="1">
      <alignment horizontal="left" vertical="top" wrapText="1"/>
    </xf>
    <xf numFmtId="0" fontId="0" fillId="0" borderId="15" xfId="0" applyBorder="1"/>
    <xf numFmtId="0" fontId="10" fillId="13" borderId="27" xfId="0" applyFont="1" applyFill="1" applyBorder="1" applyAlignment="1">
      <alignment horizontal="left" vertical="top" wrapText="1"/>
    </xf>
    <xf numFmtId="0" fontId="4" fillId="0" borderId="32" xfId="0" applyFont="1" applyBorder="1" applyAlignment="1">
      <alignment horizontal="left" vertical="top" wrapText="1"/>
    </xf>
    <xf numFmtId="0" fontId="4" fillId="0" borderId="12" xfId="0" applyFont="1" applyBorder="1" applyAlignment="1">
      <alignment horizontal="left" vertical="top" wrapText="1"/>
    </xf>
    <xf numFmtId="3" fontId="4" fillId="3" borderId="33" xfId="0" applyNumberFormat="1" applyFont="1" applyFill="1" applyBorder="1" applyAlignment="1">
      <alignment horizontal="right" vertical="top"/>
    </xf>
    <xf numFmtId="0" fontId="4" fillId="0" borderId="69" xfId="0" applyFont="1" applyBorder="1" applyAlignment="1">
      <alignment horizontal="left" vertical="top" wrapText="1"/>
    </xf>
    <xf numFmtId="0" fontId="4" fillId="3" borderId="69" xfId="0" applyFont="1" applyFill="1" applyBorder="1" applyAlignment="1">
      <alignment horizontal="left" vertical="top" wrapText="1"/>
    </xf>
    <xf numFmtId="0" fontId="6" fillId="0" borderId="49" xfId="0" applyFont="1" applyBorder="1" applyAlignment="1">
      <alignment horizontal="left" vertical="top" wrapText="1"/>
    </xf>
    <xf numFmtId="0" fontId="4" fillId="0" borderId="32" xfId="0" applyFont="1" applyBorder="1" applyAlignment="1">
      <alignment vertical="top" wrapText="1"/>
    </xf>
    <xf numFmtId="0" fontId="4" fillId="0" borderId="19" xfId="0" applyFont="1" applyBorder="1" applyAlignment="1">
      <alignment vertical="top" wrapText="1"/>
    </xf>
    <xf numFmtId="0" fontId="7" fillId="8" borderId="20" xfId="0" applyFont="1" applyFill="1" applyBorder="1"/>
    <xf numFmtId="0" fontId="0" fillId="8" borderId="33" xfId="0" applyFill="1" applyBorder="1"/>
    <xf numFmtId="0" fontId="4" fillId="3" borderId="0" xfId="0" applyFont="1" applyFill="1" applyBorder="1" applyAlignment="1">
      <alignment horizontal="left" vertical="top" wrapText="1"/>
    </xf>
    <xf numFmtId="0" fontId="4" fillId="0" borderId="12" xfId="0" applyFont="1" applyBorder="1" applyAlignment="1">
      <alignment vertical="top" wrapText="1"/>
    </xf>
    <xf numFmtId="0" fontId="12" fillId="0" borderId="32" xfId="0" applyFont="1" applyBorder="1" applyAlignment="1">
      <alignment horizontal="left" vertical="top" wrapText="1"/>
    </xf>
    <xf numFmtId="0" fontId="9" fillId="0" borderId="66" xfId="0" applyFont="1" applyBorder="1" applyAlignment="1">
      <alignment horizontal="left" vertical="top" wrapText="1"/>
    </xf>
    <xf numFmtId="0" fontId="9" fillId="3" borderId="19" xfId="0" applyFont="1" applyFill="1" applyBorder="1" applyAlignment="1">
      <alignment horizontal="left" vertical="top" wrapText="1"/>
    </xf>
    <xf numFmtId="0" fontId="9" fillId="0" borderId="32" xfId="0" applyFont="1" applyBorder="1" applyAlignment="1">
      <alignment vertical="top" wrapText="1"/>
    </xf>
    <xf numFmtId="0" fontId="9" fillId="0" borderId="19" xfId="0" applyFont="1" applyBorder="1" applyAlignment="1">
      <alignment vertical="top" wrapText="1"/>
    </xf>
    <xf numFmtId="3" fontId="24" fillId="0" borderId="3" xfId="0" applyNumberFormat="1" applyFont="1" applyFill="1" applyBorder="1" applyAlignment="1">
      <alignment horizontal="center" vertical="center" wrapText="1"/>
    </xf>
    <xf numFmtId="0" fontId="4" fillId="8" borderId="55" xfId="0" applyFont="1" applyFill="1" applyBorder="1"/>
    <xf numFmtId="0" fontId="0" fillId="0" borderId="32" xfId="0" applyBorder="1"/>
    <xf numFmtId="0" fontId="4" fillId="10" borderId="55" xfId="0" applyFont="1" applyFill="1" applyBorder="1"/>
    <xf numFmtId="0" fontId="4" fillId="9" borderId="55" xfId="0" applyFont="1" applyFill="1" applyBorder="1"/>
    <xf numFmtId="3" fontId="19" fillId="0" borderId="47" xfId="0" applyNumberFormat="1" applyFont="1" applyBorder="1" applyAlignment="1">
      <alignment horizontal="right" vertical="top"/>
    </xf>
    <xf numFmtId="3" fontId="4" fillId="3" borderId="3" xfId="0" applyNumberFormat="1" applyFont="1" applyFill="1" applyBorder="1" applyAlignment="1">
      <alignment horizontal="right" vertical="top"/>
    </xf>
    <xf numFmtId="6" fontId="4" fillId="3" borderId="3" xfId="0" applyNumberFormat="1" applyFont="1" applyFill="1" applyBorder="1" applyAlignment="1">
      <alignment horizontal="right" vertical="top"/>
    </xf>
    <xf numFmtId="0" fontId="4" fillId="3" borderId="66" xfId="0" applyFont="1" applyFill="1" applyBorder="1" applyAlignment="1">
      <alignment horizontal="left" vertical="top" wrapText="1"/>
    </xf>
    <xf numFmtId="0" fontId="6" fillId="0" borderId="12" xfId="0" applyFont="1" applyBorder="1" applyAlignment="1">
      <alignment horizontal="left" vertical="top" wrapText="1"/>
    </xf>
    <xf numFmtId="0" fontId="0" fillId="9" borderId="65" xfId="0" applyFill="1" applyBorder="1"/>
    <xf numFmtId="0" fontId="0" fillId="16" borderId="0" xfId="0" applyFill="1"/>
    <xf numFmtId="0" fontId="4" fillId="0" borderId="40" xfId="0" applyFont="1" applyBorder="1" applyAlignment="1">
      <alignment horizontal="right" vertical="top"/>
    </xf>
    <xf numFmtId="0" fontId="4" fillId="3" borderId="38" xfId="0" applyFont="1" applyFill="1" applyBorder="1" applyAlignment="1">
      <alignment horizontal="right" vertical="top"/>
    </xf>
    <xf numFmtId="0" fontId="4" fillId="3" borderId="38" xfId="0" applyFont="1" applyFill="1" applyBorder="1" applyAlignment="1">
      <alignment horizontal="right" vertical="top" wrapText="1"/>
    </xf>
    <xf numFmtId="0" fontId="4" fillId="0" borderId="56" xfId="0" applyFont="1" applyBorder="1" applyAlignment="1">
      <alignment horizontal="center" vertical="center" wrapText="1"/>
    </xf>
    <xf numFmtId="0" fontId="6" fillId="3" borderId="38" xfId="0" applyFont="1" applyFill="1" applyBorder="1" applyAlignment="1">
      <alignment horizontal="right" vertical="top" wrapText="1"/>
    </xf>
    <xf numFmtId="0" fontId="6" fillId="0" borderId="56" xfId="0" applyFont="1" applyBorder="1" applyAlignment="1">
      <alignment horizontal="center" vertical="center" wrapText="1"/>
    </xf>
    <xf numFmtId="0" fontId="4" fillId="0" borderId="15" xfId="0" applyFont="1" applyBorder="1" applyAlignment="1">
      <alignment horizontal="center" vertical="center" wrapText="1"/>
    </xf>
    <xf numFmtId="166" fontId="4" fillId="3" borderId="3" xfId="0" applyNumberFormat="1" applyFont="1" applyFill="1" applyBorder="1" applyAlignment="1">
      <alignment horizontal="right" vertical="top"/>
    </xf>
    <xf numFmtId="0" fontId="3" fillId="17" borderId="7" xfId="0" applyFont="1" applyFill="1" applyBorder="1" applyAlignment="1">
      <alignment horizontal="center" vertical="center" wrapText="1"/>
    </xf>
    <xf numFmtId="0" fontId="9" fillId="17" borderId="0" xfId="0" applyFont="1" applyFill="1" applyBorder="1" applyAlignment="1">
      <alignment horizontal="right" vertical="top" wrapText="1"/>
    </xf>
    <xf numFmtId="3" fontId="9" fillId="17" borderId="8" xfId="0" applyNumberFormat="1" applyFont="1" applyFill="1" applyBorder="1" applyAlignment="1">
      <alignment horizontal="right" vertical="top" wrapText="1"/>
    </xf>
    <xf numFmtId="0" fontId="9" fillId="17" borderId="8" xfId="0" applyFont="1" applyFill="1" applyBorder="1" applyAlignment="1">
      <alignment horizontal="right" vertical="top" wrapText="1"/>
    </xf>
    <xf numFmtId="3" fontId="9" fillId="17" borderId="0" xfId="0" applyNumberFormat="1" applyFont="1" applyFill="1" applyBorder="1" applyAlignment="1">
      <alignment horizontal="right" vertical="top" wrapText="1"/>
    </xf>
    <xf numFmtId="3" fontId="9" fillId="17" borderId="15" xfId="0" applyNumberFormat="1" applyFont="1" applyFill="1" applyBorder="1" applyAlignment="1">
      <alignment horizontal="right" vertical="top" wrapText="1"/>
    </xf>
    <xf numFmtId="0" fontId="4" fillId="0" borderId="17" xfId="0" applyFont="1" applyBorder="1" applyAlignment="1">
      <alignment horizontal="left" vertical="top" wrapText="1"/>
    </xf>
    <xf numFmtId="0" fontId="4" fillId="0" borderId="3" xfId="0" applyFont="1" applyBorder="1" applyAlignment="1">
      <alignment horizontal="left" vertical="top" wrapText="1"/>
    </xf>
    <xf numFmtId="0" fontId="4" fillId="0" borderId="12" xfId="0" applyFont="1" applyBorder="1" applyAlignment="1">
      <alignment horizontal="left" vertical="top" wrapText="1"/>
    </xf>
    <xf numFmtId="168" fontId="4" fillId="3" borderId="3" xfId="2" applyNumberFormat="1" applyFont="1" applyFill="1" applyBorder="1" applyAlignment="1">
      <alignment horizontal="right" vertical="top"/>
    </xf>
    <xf numFmtId="6" fontId="4" fillId="0" borderId="3" xfId="0" applyNumberFormat="1" applyFont="1" applyBorder="1" applyAlignment="1">
      <alignment horizontal="right" vertical="top"/>
    </xf>
    <xf numFmtId="3" fontId="4" fillId="0" borderId="3" xfId="0" applyNumberFormat="1" applyFont="1" applyBorder="1" applyAlignment="1">
      <alignment horizontal="right" vertical="top"/>
    </xf>
    <xf numFmtId="0" fontId="12" fillId="3" borderId="70" xfId="0" applyFont="1" applyFill="1" applyBorder="1" applyAlignment="1">
      <alignment horizontal="left" vertical="top" wrapText="1"/>
    </xf>
    <xf numFmtId="0" fontId="4" fillId="0" borderId="70" xfId="0" applyFont="1" applyBorder="1" applyAlignment="1">
      <alignment horizontal="center" vertical="center"/>
    </xf>
    <xf numFmtId="0" fontId="0" fillId="0" borderId="12" xfId="0" applyBorder="1" applyAlignment="1">
      <alignment wrapText="1"/>
    </xf>
    <xf numFmtId="0" fontId="7" fillId="9" borderId="53" xfId="0" applyFont="1" applyFill="1" applyBorder="1" applyAlignment="1">
      <alignment horizontal="left" vertical="top"/>
    </xf>
    <xf numFmtId="0" fontId="4" fillId="9" borderId="54" xfId="0" applyFont="1" applyFill="1" applyBorder="1" applyAlignment="1">
      <alignment horizontal="left" vertical="top"/>
    </xf>
    <xf numFmtId="3" fontId="19" fillId="0" borderId="3" xfId="0" applyNumberFormat="1" applyFont="1" applyBorder="1" applyAlignment="1">
      <alignment horizontal="left" vertical="top" wrapText="1"/>
    </xf>
    <xf numFmtId="0" fontId="4" fillId="9" borderId="55" xfId="0" applyFont="1" applyFill="1" applyBorder="1" applyAlignment="1">
      <alignment horizontal="left" vertical="top"/>
    </xf>
    <xf numFmtId="0" fontId="0" fillId="0" borderId="0" xfId="0" applyAlignment="1">
      <alignment horizontal="left" vertical="top"/>
    </xf>
    <xf numFmtId="0" fontId="4" fillId="0" borderId="12" xfId="0" applyFont="1" applyBorder="1" applyAlignment="1">
      <alignment horizontal="left" vertical="top" wrapText="1"/>
    </xf>
    <xf numFmtId="0" fontId="4" fillId="0" borderId="32" xfId="0" applyFont="1" applyBorder="1" applyAlignment="1">
      <alignment horizontal="left" vertical="top" wrapText="1"/>
    </xf>
    <xf numFmtId="0" fontId="0" fillId="3" borderId="32" xfId="0" applyFill="1" applyBorder="1"/>
    <xf numFmtId="0" fontId="4" fillId="3" borderId="5" xfId="0" applyFont="1" applyFill="1" applyBorder="1" applyAlignment="1">
      <alignment horizontal="left" vertical="top" wrapText="1"/>
    </xf>
    <xf numFmtId="0" fontId="4" fillId="0" borderId="5" xfId="0" applyFont="1" applyBorder="1" applyAlignment="1">
      <alignment horizontal="left" vertical="top" wrapText="1"/>
    </xf>
    <xf numFmtId="3" fontId="4" fillId="3" borderId="3" xfId="0" applyNumberFormat="1" applyFont="1" applyFill="1" applyBorder="1" applyAlignment="1">
      <alignment horizontal="right" vertical="top" wrapText="1"/>
    </xf>
    <xf numFmtId="0" fontId="4" fillId="0" borderId="71" xfId="0" applyFont="1" applyBorder="1" applyAlignment="1">
      <alignment horizontal="center" vertical="center"/>
    </xf>
    <xf numFmtId="0" fontId="6" fillId="3" borderId="32" xfId="0" applyFont="1" applyFill="1" applyBorder="1" applyAlignment="1">
      <alignment horizontal="left" vertical="top" wrapText="1"/>
    </xf>
    <xf numFmtId="0" fontId="0" fillId="0" borderId="0" xfId="0" applyFont="1" applyFill="1" applyBorder="1" applyAlignment="1">
      <alignment horizontal="left" wrapText="1"/>
    </xf>
    <xf numFmtId="0" fontId="4" fillId="3" borderId="32" xfId="0" applyFont="1" applyFill="1" applyBorder="1" applyAlignment="1">
      <alignment vertical="top" wrapText="1"/>
    </xf>
    <xf numFmtId="0" fontId="4" fillId="3" borderId="12" xfId="0" applyFont="1" applyFill="1" applyBorder="1" applyAlignment="1">
      <alignment vertical="top" wrapText="1"/>
    </xf>
    <xf numFmtId="0" fontId="4" fillId="3" borderId="66" xfId="0" applyFont="1" applyFill="1" applyBorder="1" applyAlignment="1">
      <alignment vertical="top" wrapText="1"/>
    </xf>
    <xf numFmtId="0" fontId="4" fillId="3" borderId="69" xfId="0" applyFont="1" applyFill="1" applyBorder="1" applyAlignment="1">
      <alignment vertical="top" wrapText="1"/>
    </xf>
    <xf numFmtId="0" fontId="4" fillId="0" borderId="52" xfId="0" applyFont="1" applyBorder="1" applyAlignment="1">
      <alignment horizontal="center" vertical="center"/>
    </xf>
    <xf numFmtId="0" fontId="4" fillId="0" borderId="2" xfId="0" applyFont="1" applyBorder="1" applyAlignment="1">
      <alignment horizontal="center" vertical="center"/>
    </xf>
    <xf numFmtId="0" fontId="4" fillId="0" borderId="42" xfId="0" applyFont="1" applyBorder="1" applyAlignment="1">
      <alignment horizontal="center" vertical="center"/>
    </xf>
    <xf numFmtId="0" fontId="4" fillId="3" borderId="69" xfId="0" applyFont="1" applyFill="1" applyBorder="1" applyAlignment="1">
      <alignment wrapText="1"/>
    </xf>
    <xf numFmtId="0" fontId="0" fillId="18" borderId="0" xfId="0" applyFill="1"/>
    <xf numFmtId="0" fontId="4" fillId="3" borderId="12" xfId="0" applyFont="1" applyFill="1" applyBorder="1" applyAlignment="1">
      <alignment horizontal="left" vertical="top" wrapText="1"/>
    </xf>
    <xf numFmtId="0" fontId="4" fillId="0" borderId="2" xfId="0" applyFont="1" applyBorder="1" applyAlignment="1">
      <alignment horizontal="center" vertical="center"/>
    </xf>
    <xf numFmtId="0" fontId="4" fillId="3" borderId="32" xfId="0" applyFont="1" applyFill="1" applyBorder="1" applyAlignment="1">
      <alignment horizontal="left" vertical="top" wrapText="1"/>
    </xf>
    <xf numFmtId="0" fontId="4" fillId="3" borderId="19" xfId="0" applyFont="1" applyFill="1" applyBorder="1" applyAlignment="1">
      <alignment horizontal="left" vertical="top" wrapText="1"/>
    </xf>
    <xf numFmtId="0" fontId="4" fillId="0" borderId="3" xfId="0" applyFont="1" applyBorder="1" applyAlignment="1">
      <alignment horizontal="center"/>
    </xf>
    <xf numFmtId="0" fontId="0" fillId="3" borderId="0" xfId="0" applyFill="1" applyAlignment="1">
      <alignment horizontal="center" wrapText="1"/>
    </xf>
    <xf numFmtId="0" fontId="4" fillId="3" borderId="15" xfId="0" applyFont="1" applyFill="1" applyBorder="1" applyAlignment="1">
      <alignment vertical="top" wrapText="1"/>
    </xf>
    <xf numFmtId="0" fontId="0" fillId="0" borderId="60" xfId="0" applyBorder="1" applyAlignment="1">
      <alignment wrapText="1"/>
    </xf>
    <xf numFmtId="0" fontId="4" fillId="0" borderId="5" xfId="0" applyFont="1" applyBorder="1" applyAlignment="1">
      <alignment vertical="center"/>
    </xf>
    <xf numFmtId="0" fontId="4" fillId="0" borderId="42" xfId="0" applyFont="1" applyBorder="1" applyAlignment="1">
      <alignment vertical="center"/>
    </xf>
    <xf numFmtId="0" fontId="4" fillId="3" borderId="15" xfId="0" applyFont="1" applyFill="1" applyBorder="1" applyAlignment="1">
      <alignment horizontal="left" vertical="top" wrapText="1"/>
    </xf>
    <xf numFmtId="0" fontId="3" fillId="6" borderId="68" xfId="0" applyFont="1" applyFill="1" applyBorder="1" applyAlignment="1">
      <alignment horizontal="center" vertical="center" wrapText="1"/>
    </xf>
    <xf numFmtId="0" fontId="0" fillId="3" borderId="32" xfId="0" applyFill="1" applyBorder="1" applyAlignment="1">
      <alignment vertical="top"/>
    </xf>
    <xf numFmtId="0" fontId="0" fillId="3" borderId="12" xfId="0" applyFill="1" applyBorder="1" applyAlignment="1">
      <alignment vertical="top"/>
    </xf>
    <xf numFmtId="0" fontId="0" fillId="3" borderId="19" xfId="0" applyFill="1" applyBorder="1"/>
    <xf numFmtId="0" fontId="0" fillId="3" borderId="66" xfId="0" applyFill="1" applyBorder="1"/>
    <xf numFmtId="0" fontId="0" fillId="3" borderId="69" xfId="0" applyFill="1" applyBorder="1"/>
    <xf numFmtId="0" fontId="0" fillId="3" borderId="19" xfId="0" applyFill="1" applyBorder="1" applyAlignment="1">
      <alignment horizontal="left" vertical="top"/>
    </xf>
    <xf numFmtId="0" fontId="3" fillId="11" borderId="69" xfId="0" applyFont="1" applyFill="1" applyBorder="1" applyAlignment="1">
      <alignment horizontal="center" vertical="center" wrapText="1"/>
    </xf>
    <xf numFmtId="0" fontId="4" fillId="3" borderId="60" xfId="0" applyFont="1" applyFill="1" applyBorder="1" applyAlignment="1">
      <alignment horizontal="left" vertical="top" wrapText="1"/>
    </xf>
    <xf numFmtId="0" fontId="6" fillId="3" borderId="21" xfId="0" applyFont="1" applyFill="1" applyBorder="1" applyAlignment="1">
      <alignment vertical="top" wrapText="1"/>
    </xf>
    <xf numFmtId="0" fontId="6" fillId="3" borderId="9" xfId="0" applyFont="1" applyFill="1" applyBorder="1" applyAlignment="1">
      <alignment vertical="top" wrapText="1"/>
    </xf>
    <xf numFmtId="0" fontId="20" fillId="18" borderId="0" xfId="0" applyFont="1" applyFill="1"/>
    <xf numFmtId="0" fontId="4" fillId="3" borderId="0" xfId="0" applyFont="1" applyFill="1" applyBorder="1" applyAlignment="1">
      <alignment horizontal="center" vertical="center" wrapText="1"/>
    </xf>
    <xf numFmtId="0" fontId="4" fillId="0" borderId="2" xfId="0" applyFont="1" applyBorder="1" applyAlignment="1">
      <alignment horizontal="center" vertical="center"/>
    </xf>
    <xf numFmtId="0" fontId="4" fillId="3" borderId="19" xfId="0" applyFont="1" applyFill="1" applyBorder="1" applyAlignment="1">
      <alignment vertical="top" wrapText="1"/>
    </xf>
    <xf numFmtId="0" fontId="12" fillId="3" borderId="75" xfId="0" applyFont="1" applyFill="1" applyBorder="1" applyAlignment="1">
      <alignment horizontal="left" vertical="top" wrapText="1"/>
    </xf>
    <xf numFmtId="0" fontId="6" fillId="3" borderId="32" xfId="0" applyFont="1" applyFill="1" applyBorder="1" applyAlignment="1">
      <alignment vertical="top" wrapText="1"/>
    </xf>
    <xf numFmtId="0" fontId="4" fillId="0" borderId="15" xfId="0" applyFont="1" applyBorder="1" applyAlignment="1">
      <alignment horizontal="left" vertical="top" wrapText="1"/>
    </xf>
    <xf numFmtId="0" fontId="4" fillId="3" borderId="5"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0" borderId="45" xfId="0" applyFont="1" applyBorder="1" applyAlignment="1">
      <alignment horizontal="left" vertical="top" wrapText="1"/>
    </xf>
    <xf numFmtId="0" fontId="4" fillId="0" borderId="21" xfId="0" applyFont="1" applyBorder="1" applyAlignment="1">
      <alignment horizontal="left" vertical="top" wrapText="1"/>
    </xf>
    <xf numFmtId="0" fontId="4" fillId="0" borderId="17" xfId="0" applyFont="1" applyBorder="1" applyAlignment="1">
      <alignment horizontal="left" vertical="top" wrapText="1"/>
    </xf>
    <xf numFmtId="0" fontId="4" fillId="0" borderId="8" xfId="0" applyFont="1" applyBorder="1" applyAlignment="1">
      <alignment horizontal="left" vertical="top" wrapText="1"/>
    </xf>
    <xf numFmtId="0" fontId="4" fillId="0" borderId="50" xfId="0" applyFont="1" applyBorder="1" applyAlignment="1">
      <alignment horizontal="left" vertical="top" wrapText="1"/>
    </xf>
    <xf numFmtId="0" fontId="4" fillId="0" borderId="3" xfId="0" applyFont="1" applyBorder="1" applyAlignment="1">
      <alignment horizontal="left" vertical="top" wrapText="1"/>
    </xf>
    <xf numFmtId="0" fontId="4" fillId="0" borderId="12" xfId="0" applyFont="1" applyBorder="1" applyAlignment="1">
      <alignment horizontal="left" vertical="top" wrapText="1"/>
    </xf>
    <xf numFmtId="3" fontId="4" fillId="0" borderId="21" xfId="0" applyNumberFormat="1" applyFont="1" applyBorder="1" applyAlignment="1">
      <alignment horizontal="right" vertical="top" wrapText="1"/>
    </xf>
    <xf numFmtId="0" fontId="4" fillId="0" borderId="21" xfId="0" applyFont="1" applyBorder="1" applyAlignment="1">
      <alignment horizontal="right" vertical="top" wrapText="1"/>
    </xf>
    <xf numFmtId="3" fontId="4" fillId="0" borderId="31" xfId="0" applyNumberFormat="1" applyFont="1" applyBorder="1" applyAlignment="1">
      <alignment horizontal="right" vertical="top" wrapText="1"/>
    </xf>
    <xf numFmtId="3" fontId="4" fillId="3" borderId="8" xfId="0" applyNumberFormat="1" applyFont="1" applyFill="1" applyBorder="1" applyAlignment="1">
      <alignment horizontal="right" vertical="top" wrapText="1"/>
    </xf>
    <xf numFmtId="0" fontId="4" fillId="3" borderId="8" xfId="0" applyFont="1" applyFill="1" applyBorder="1" applyAlignment="1">
      <alignment horizontal="right" vertical="top" wrapText="1"/>
    </xf>
    <xf numFmtId="0" fontId="4" fillId="0" borderId="5" xfId="0" applyFont="1" applyBorder="1" applyAlignment="1">
      <alignment horizontal="left" vertical="top" wrapText="1"/>
    </xf>
    <xf numFmtId="3" fontId="4" fillId="3" borderId="3" xfId="0" applyNumberFormat="1" applyFont="1" applyFill="1" applyBorder="1" applyAlignment="1">
      <alignment horizontal="right" vertical="top" wrapText="1"/>
    </xf>
    <xf numFmtId="0" fontId="4" fillId="0" borderId="2" xfId="0" applyFont="1" applyBorder="1" applyAlignment="1">
      <alignment horizontal="center" vertical="center"/>
    </xf>
    <xf numFmtId="0" fontId="4" fillId="0" borderId="42" xfId="0" applyFont="1" applyBorder="1" applyAlignment="1">
      <alignment horizontal="center" vertical="center"/>
    </xf>
    <xf numFmtId="0" fontId="4" fillId="0" borderId="38" xfId="0" applyFont="1" applyBorder="1" applyAlignment="1">
      <alignment horizontal="center" vertical="center"/>
    </xf>
    <xf numFmtId="3" fontId="4" fillId="3" borderId="12" xfId="0" applyNumberFormat="1" applyFont="1" applyFill="1" applyBorder="1" applyAlignment="1">
      <alignment horizontal="right" vertical="top" wrapText="1"/>
    </xf>
    <xf numFmtId="0" fontId="6" fillId="3" borderId="21" xfId="0" applyFont="1" applyFill="1" applyBorder="1" applyAlignment="1">
      <alignment horizontal="left" vertical="top" wrapText="1"/>
    </xf>
    <xf numFmtId="0" fontId="4" fillId="0" borderId="8" xfId="0" applyFont="1" applyBorder="1" applyAlignment="1">
      <alignment horizontal="center" vertical="center"/>
    </xf>
    <xf numFmtId="0" fontId="6" fillId="3" borderId="32" xfId="0" applyFont="1" applyFill="1" applyBorder="1" applyAlignment="1">
      <alignment horizontal="left" vertical="top" wrapText="1"/>
    </xf>
    <xf numFmtId="0" fontId="2" fillId="3" borderId="0" xfId="0" applyFont="1" applyFill="1" applyAlignment="1">
      <alignment horizontal="center" vertical="center"/>
    </xf>
    <xf numFmtId="0" fontId="4" fillId="0" borderId="9" xfId="0" applyFont="1" applyBorder="1" applyAlignment="1">
      <alignment horizontal="left" vertical="top" wrapText="1"/>
    </xf>
    <xf numFmtId="0" fontId="4" fillId="3" borderId="69" xfId="0" applyFont="1" applyFill="1" applyBorder="1" applyAlignment="1">
      <alignment horizontal="left" vertical="top" wrapText="1"/>
    </xf>
    <xf numFmtId="0" fontId="6" fillId="3" borderId="49"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12" xfId="0" applyFont="1" applyFill="1" applyBorder="1" applyAlignment="1">
      <alignment vertical="top"/>
    </xf>
    <xf numFmtId="0" fontId="4" fillId="3" borderId="19" xfId="0" applyFont="1" applyFill="1" applyBorder="1" applyAlignment="1">
      <alignment vertical="top"/>
    </xf>
    <xf numFmtId="0" fontId="4" fillId="3" borderId="69" xfId="0" applyFont="1" applyFill="1" applyBorder="1" applyAlignment="1">
      <alignment vertical="top"/>
    </xf>
    <xf numFmtId="0" fontId="4" fillId="3" borderId="14" xfId="0" applyFont="1" applyFill="1" applyBorder="1" applyAlignment="1">
      <alignment horizontal="left" vertical="top" wrapText="1"/>
    </xf>
    <xf numFmtId="0" fontId="7" fillId="12" borderId="53" xfId="0" applyFont="1" applyFill="1" applyBorder="1" applyAlignment="1">
      <alignment vertical="top"/>
    </xf>
    <xf numFmtId="0" fontId="7" fillId="2" borderId="53" xfId="0" applyFont="1" applyFill="1" applyBorder="1" applyAlignment="1">
      <alignment vertical="top"/>
    </xf>
    <xf numFmtId="0" fontId="7" fillId="8" borderId="53" xfId="0" applyFont="1" applyFill="1" applyBorder="1" applyAlignment="1">
      <alignment vertical="top"/>
    </xf>
    <xf numFmtId="0" fontId="4" fillId="0" borderId="32" xfId="0" applyFont="1" applyBorder="1" applyAlignment="1">
      <alignment horizontal="left" vertical="top" wrapText="1"/>
    </xf>
    <xf numFmtId="0" fontId="4" fillId="3" borderId="9" xfId="0" applyFont="1" applyFill="1" applyBorder="1" applyAlignment="1">
      <alignment horizontal="left" vertical="top" wrapText="1"/>
    </xf>
    <xf numFmtId="0" fontId="4" fillId="3" borderId="8" xfId="0" applyFont="1" applyFill="1" applyBorder="1" applyAlignment="1">
      <alignment horizontal="right" vertical="top" wrapText="1"/>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0" fillId="3" borderId="12" xfId="0" applyFill="1" applyBorder="1"/>
    <xf numFmtId="0" fontId="7" fillId="12" borderId="53" xfId="0" applyFont="1" applyFill="1" applyBorder="1" applyAlignment="1">
      <alignment horizontal="left" vertical="center"/>
    </xf>
    <xf numFmtId="0" fontId="27" fillId="10" borderId="54" xfId="0" applyFont="1" applyFill="1" applyBorder="1" applyAlignment="1">
      <alignment vertical="center"/>
    </xf>
    <xf numFmtId="0" fontId="4" fillId="9" borderId="54" xfId="0" applyFont="1" applyFill="1" applyBorder="1" applyAlignment="1">
      <alignment horizontal="left" vertical="center"/>
    </xf>
    <xf numFmtId="0" fontId="0" fillId="3" borderId="14" xfId="0" applyFill="1" applyBorder="1" applyAlignment="1">
      <alignment vertical="top"/>
    </xf>
    <xf numFmtId="0" fontId="9" fillId="0" borderId="41" xfId="0" applyFont="1" applyBorder="1" applyAlignment="1">
      <alignment horizontal="center" vertical="center"/>
    </xf>
    <xf numFmtId="3" fontId="9" fillId="0" borderId="2" xfId="0" applyNumberFormat="1" applyFont="1" applyBorder="1" applyAlignment="1">
      <alignment horizontal="right" vertical="top" wrapText="1"/>
    </xf>
    <xf numFmtId="0" fontId="9" fillId="0" borderId="41" xfId="0" applyFont="1" applyBorder="1" applyAlignment="1">
      <alignment horizontal="right" vertical="top" wrapText="1"/>
    </xf>
    <xf numFmtId="3" fontId="9" fillId="0" borderId="41" xfId="0" applyNumberFormat="1" applyFont="1" applyBorder="1" applyAlignment="1">
      <alignment horizontal="right" vertical="top" wrapText="1"/>
    </xf>
    <xf numFmtId="3" fontId="9" fillId="0" borderId="69" xfId="0" applyNumberFormat="1" applyFont="1" applyBorder="1" applyAlignment="1">
      <alignment horizontal="right" vertical="top" wrapText="1"/>
    </xf>
    <xf numFmtId="0" fontId="0" fillId="3" borderId="49" xfId="0" applyFill="1" applyBorder="1" applyAlignment="1">
      <alignment vertical="top"/>
    </xf>
    <xf numFmtId="0" fontId="4" fillId="3" borderId="51" xfId="0" applyFont="1" applyFill="1" applyBorder="1" applyAlignment="1">
      <alignment vertical="top" wrapText="1"/>
    </xf>
    <xf numFmtId="0" fontId="4" fillId="3" borderId="1" xfId="0" applyFont="1" applyFill="1" applyBorder="1" applyAlignment="1">
      <alignment vertical="top" wrapText="1"/>
    </xf>
    <xf numFmtId="0" fontId="4" fillId="3" borderId="48" xfId="0" applyFont="1" applyFill="1" applyBorder="1" applyAlignment="1">
      <alignment vertical="top" wrapText="1"/>
    </xf>
    <xf numFmtId="0" fontId="4" fillId="0" borderId="14" xfId="0" applyFont="1" applyBorder="1" applyAlignment="1">
      <alignment vertical="top" wrapText="1"/>
    </xf>
    <xf numFmtId="0" fontId="4" fillId="3" borderId="58" xfId="0" applyFont="1" applyFill="1" applyBorder="1" applyAlignment="1">
      <alignment vertical="top" wrapText="1"/>
    </xf>
    <xf numFmtId="0" fontId="4" fillId="13" borderId="1" xfId="0" applyFont="1" applyFill="1" applyBorder="1" applyAlignment="1">
      <alignment vertical="top" wrapText="1"/>
    </xf>
    <xf numFmtId="0" fontId="4" fillId="13" borderId="48" xfId="0" applyFont="1" applyFill="1" applyBorder="1" applyAlignment="1">
      <alignment vertical="top" wrapText="1"/>
    </xf>
    <xf numFmtId="0" fontId="10" fillId="13" borderId="18" xfId="0" applyFont="1" applyFill="1" applyBorder="1" applyAlignment="1">
      <alignment horizontal="left" vertical="top" wrapText="1"/>
    </xf>
    <xf numFmtId="0" fontId="10" fillId="13" borderId="28" xfId="0" applyFont="1" applyFill="1" applyBorder="1" applyAlignment="1">
      <alignment horizontal="left" vertical="top" wrapText="1"/>
    </xf>
    <xf numFmtId="0" fontId="4" fillId="3" borderId="14" xfId="0" applyFont="1" applyFill="1" applyBorder="1" applyAlignment="1">
      <alignment vertical="top" wrapText="1"/>
    </xf>
    <xf numFmtId="0" fontId="4" fillId="0" borderId="5" xfId="0" applyFont="1" applyBorder="1" applyAlignment="1">
      <alignment horizontal="right" vertical="top" wrapText="1"/>
    </xf>
    <xf numFmtId="0" fontId="4" fillId="0" borderId="49" xfId="0" applyFont="1" applyBorder="1" applyAlignment="1">
      <alignment vertical="top" wrapText="1"/>
    </xf>
    <xf numFmtId="0" fontId="6" fillId="3" borderId="66" xfId="0" applyFont="1" applyFill="1" applyBorder="1" applyAlignment="1">
      <alignment horizontal="left" vertical="top" wrapText="1"/>
    </xf>
    <xf numFmtId="0" fontId="6" fillId="3" borderId="69" xfId="0" applyFont="1" applyFill="1" applyBorder="1" applyAlignment="1">
      <alignment horizontal="left" vertical="top" wrapText="1"/>
    </xf>
    <xf numFmtId="0" fontId="6" fillId="3" borderId="60" xfId="0" applyFont="1" applyFill="1" applyBorder="1" applyAlignment="1">
      <alignment horizontal="left" vertical="top" wrapText="1"/>
    </xf>
    <xf numFmtId="0" fontId="26" fillId="7" borderId="68" xfId="0" applyFont="1" applyFill="1" applyBorder="1" applyAlignment="1">
      <alignment horizontal="center" vertical="center" wrapText="1"/>
    </xf>
    <xf numFmtId="0" fontId="4" fillId="0" borderId="44" xfId="0" applyFont="1" applyBorder="1" applyAlignment="1">
      <alignment vertical="center" wrapText="1"/>
    </xf>
    <xf numFmtId="0" fontId="4" fillId="0" borderId="51" xfId="0" applyFont="1" applyBorder="1" applyAlignment="1">
      <alignment vertical="center" wrapText="1"/>
    </xf>
    <xf numFmtId="0" fontId="4" fillId="0" borderId="68" xfId="0" applyFont="1" applyBorder="1" applyAlignment="1">
      <alignment vertical="top" wrapText="1"/>
    </xf>
    <xf numFmtId="0" fontId="4" fillId="0" borderId="44" xfId="0" applyFont="1" applyBorder="1" applyAlignment="1">
      <alignment vertical="top" wrapText="1"/>
    </xf>
    <xf numFmtId="0" fontId="4" fillId="0" borderId="46" xfId="0" applyFont="1" applyBorder="1" applyAlignment="1">
      <alignment vertical="top" wrapText="1"/>
    </xf>
    <xf numFmtId="0" fontId="4" fillId="0" borderId="42" xfId="0" applyFont="1" applyBorder="1" applyAlignment="1">
      <alignment horizontal="left" vertical="top" wrapText="1"/>
    </xf>
    <xf numFmtId="0" fontId="4" fillId="0" borderId="21" xfId="0" applyFont="1" applyFill="1" applyBorder="1" applyAlignment="1">
      <alignment vertical="top" wrapText="1"/>
    </xf>
    <xf numFmtId="0" fontId="3" fillId="0" borderId="8" xfId="0" applyFont="1" applyFill="1" applyBorder="1" applyAlignment="1">
      <alignment vertical="top" wrapText="1"/>
    </xf>
    <xf numFmtId="0" fontId="4" fillId="0" borderId="9" xfId="0" applyFont="1" applyFill="1" applyBorder="1" applyAlignment="1">
      <alignment vertical="top" wrapText="1"/>
    </xf>
    <xf numFmtId="0" fontId="4" fillId="0" borderId="8" xfId="0" applyFont="1" applyFill="1" applyBorder="1" applyAlignment="1">
      <alignment vertical="top" wrapText="1"/>
    </xf>
    <xf numFmtId="0" fontId="4" fillId="0" borderId="2" xfId="0" applyFont="1" applyFill="1" applyBorder="1" applyAlignment="1">
      <alignment vertical="top" wrapText="1"/>
    </xf>
    <xf numFmtId="0" fontId="4" fillId="0" borderId="42" xfId="0" applyFont="1" applyFill="1" applyBorder="1" applyAlignment="1">
      <alignment vertical="top" wrapText="1"/>
    </xf>
    <xf numFmtId="3" fontId="4" fillId="0" borderId="0" xfId="0" applyNumberFormat="1" applyFont="1" applyBorder="1" applyAlignment="1">
      <alignment horizontal="right" vertical="top"/>
    </xf>
    <xf numFmtId="9" fontId="4" fillId="0" borderId="0" xfId="3" applyFont="1" applyBorder="1" applyAlignment="1">
      <alignment vertical="top"/>
    </xf>
    <xf numFmtId="0" fontId="4" fillId="0" borderId="45" xfId="0" applyFont="1" applyBorder="1" applyAlignment="1">
      <alignment horizontal="left" vertical="top" wrapText="1"/>
    </xf>
    <xf numFmtId="0" fontId="4" fillId="0" borderId="44" xfId="0" applyFont="1" applyBorder="1" applyAlignment="1">
      <alignment horizontal="left" vertical="top" wrapText="1"/>
    </xf>
    <xf numFmtId="0" fontId="2" fillId="0" borderId="0" xfId="0" applyFont="1" applyAlignment="1">
      <alignment horizontal="center" vertical="center"/>
    </xf>
    <xf numFmtId="0" fontId="4" fillId="0" borderId="8" xfId="0" applyFont="1" applyBorder="1" applyAlignment="1">
      <alignment horizontal="left" vertical="top" wrapText="1"/>
    </xf>
    <xf numFmtId="0" fontId="4" fillId="0" borderId="50" xfId="0" applyFont="1" applyBorder="1" applyAlignment="1">
      <alignment horizontal="left" vertical="top" wrapText="1"/>
    </xf>
    <xf numFmtId="0" fontId="4" fillId="0" borderId="3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2" xfId="0" applyFont="1" applyBorder="1" applyAlignment="1">
      <alignment horizontal="left" vertical="top" wrapText="1"/>
    </xf>
    <xf numFmtId="0" fontId="4" fillId="0" borderId="19" xfId="0" applyFont="1" applyBorder="1" applyAlignment="1">
      <alignment horizontal="left" vertical="top" wrapText="1"/>
    </xf>
    <xf numFmtId="0" fontId="4" fillId="0" borderId="24" xfId="0" applyFont="1" applyBorder="1" applyAlignment="1">
      <alignment horizontal="right" vertical="top" wrapText="1"/>
    </xf>
    <xf numFmtId="0" fontId="4" fillId="0" borderId="26" xfId="0" applyFont="1" applyBorder="1" applyAlignment="1">
      <alignment horizontal="right" vertical="top" wrapText="1"/>
    </xf>
    <xf numFmtId="3" fontId="4" fillId="0" borderId="20" xfId="0" applyNumberFormat="1" applyFont="1" applyBorder="1" applyAlignment="1">
      <alignment horizontal="right" vertical="top" wrapText="1"/>
    </xf>
    <xf numFmtId="3" fontId="4" fillId="0" borderId="16" xfId="0" applyNumberFormat="1" applyFont="1" applyBorder="1" applyAlignment="1">
      <alignment horizontal="right" vertical="top" wrapText="1"/>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4" fillId="0" borderId="45"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3" borderId="5"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0" borderId="46" xfId="0" applyFont="1" applyBorder="1" applyAlignment="1">
      <alignment horizontal="left" vertical="top" wrapText="1"/>
    </xf>
    <xf numFmtId="0" fontId="4" fillId="0" borderId="21" xfId="0" applyFont="1" applyBorder="1" applyAlignment="1">
      <alignment horizontal="left" vertical="top" wrapText="1"/>
    </xf>
    <xf numFmtId="0" fontId="4" fillId="0" borderId="17" xfId="0" applyFont="1" applyBorder="1" applyAlignment="1">
      <alignment horizontal="left" vertical="top" wrapText="1"/>
    </xf>
    <xf numFmtId="3" fontId="4" fillId="0" borderId="24" xfId="0" applyNumberFormat="1" applyFont="1" applyBorder="1" applyAlignment="1">
      <alignment horizontal="right" vertical="top" wrapText="1"/>
    </xf>
    <xf numFmtId="3" fontId="4" fillId="0" borderId="26" xfId="0" applyNumberFormat="1" applyFont="1" applyBorder="1" applyAlignment="1">
      <alignment horizontal="right" vertical="top" wrapText="1"/>
    </xf>
    <xf numFmtId="0" fontId="4" fillId="0" borderId="51" xfId="0" applyFont="1" applyBorder="1" applyAlignment="1">
      <alignment horizontal="left" vertical="top" wrapText="1"/>
    </xf>
    <xf numFmtId="0" fontId="4" fillId="0" borderId="3" xfId="0" applyFont="1" applyBorder="1" applyAlignment="1">
      <alignment horizontal="left" vertical="top" wrapText="1"/>
    </xf>
    <xf numFmtId="0" fontId="7" fillId="13" borderId="13" xfId="0" applyFont="1" applyFill="1" applyBorder="1" applyAlignment="1">
      <alignment horizontal="left" vertical="top" wrapText="1"/>
    </xf>
    <xf numFmtId="0" fontId="7" fillId="13" borderId="1" xfId="0" applyFont="1" applyFill="1" applyBorder="1" applyAlignment="1">
      <alignment horizontal="left" vertical="top" wrapText="1"/>
    </xf>
    <xf numFmtId="3" fontId="4" fillId="0" borderId="25" xfId="0" applyNumberFormat="1" applyFont="1" applyBorder="1" applyAlignment="1">
      <alignment horizontal="right" vertical="top" wrapText="1"/>
    </xf>
    <xf numFmtId="0" fontId="4" fillId="0" borderId="25" xfId="0" applyFont="1" applyBorder="1" applyAlignment="1">
      <alignment horizontal="right" vertical="top" wrapText="1"/>
    </xf>
    <xf numFmtId="3" fontId="4" fillId="0" borderId="11" xfId="0" applyNumberFormat="1" applyFont="1" applyBorder="1" applyAlignment="1">
      <alignment horizontal="right" vertical="top" wrapText="1"/>
    </xf>
    <xf numFmtId="3" fontId="4" fillId="0" borderId="21" xfId="0" applyNumberFormat="1" applyFont="1" applyBorder="1" applyAlignment="1">
      <alignment horizontal="right" vertical="top" wrapText="1"/>
    </xf>
    <xf numFmtId="3" fontId="4" fillId="0" borderId="17" xfId="0" applyNumberFormat="1" applyFont="1" applyBorder="1" applyAlignment="1">
      <alignment horizontal="right" vertical="top" wrapText="1"/>
    </xf>
    <xf numFmtId="0" fontId="4" fillId="0" borderId="21" xfId="0" applyFont="1" applyBorder="1" applyAlignment="1">
      <alignment horizontal="right" vertical="top" wrapText="1"/>
    </xf>
    <xf numFmtId="0" fontId="4" fillId="0" borderId="17" xfId="0" applyFont="1" applyBorder="1" applyAlignment="1">
      <alignment horizontal="right" vertical="top" wrapText="1"/>
    </xf>
    <xf numFmtId="3" fontId="4" fillId="0" borderId="31" xfId="0" applyNumberFormat="1" applyFont="1" applyBorder="1" applyAlignment="1">
      <alignment horizontal="right" vertical="top" wrapText="1"/>
    </xf>
    <xf numFmtId="3" fontId="4" fillId="0" borderId="47" xfId="0" applyNumberFormat="1" applyFont="1" applyBorder="1" applyAlignment="1">
      <alignment horizontal="right" vertical="top" wrapText="1"/>
    </xf>
    <xf numFmtId="0" fontId="4" fillId="0" borderId="21" xfId="0" applyFont="1" applyFill="1" applyBorder="1" applyAlignment="1">
      <alignment horizontal="left" vertical="top" wrapText="1"/>
    </xf>
    <xf numFmtId="0" fontId="4" fillId="0" borderId="8" xfId="0" applyFont="1" applyFill="1" applyBorder="1" applyAlignment="1">
      <alignment horizontal="left" vertical="top" wrapText="1"/>
    </xf>
    <xf numFmtId="0" fontId="3" fillId="0" borderId="0" xfId="0" applyFont="1" applyAlignment="1">
      <alignment horizontal="right" vertical="center"/>
    </xf>
    <xf numFmtId="0" fontId="1" fillId="0" borderId="0" xfId="0" applyFont="1" applyAlignment="1">
      <alignment horizontal="center"/>
    </xf>
    <xf numFmtId="3" fontId="4" fillId="3" borderId="8" xfId="0" applyNumberFormat="1" applyFont="1" applyFill="1" applyBorder="1" applyAlignment="1">
      <alignment horizontal="right" vertical="top" wrapText="1"/>
    </xf>
    <xf numFmtId="0" fontId="4" fillId="3" borderId="8" xfId="0" applyFont="1" applyFill="1" applyBorder="1" applyAlignment="1">
      <alignment horizontal="right" vertical="top" wrapText="1"/>
    </xf>
    <xf numFmtId="9" fontId="4" fillId="3" borderId="8" xfId="3" applyFont="1" applyFill="1" applyBorder="1" applyAlignment="1">
      <alignment horizontal="right" vertical="top" wrapText="1"/>
    </xf>
    <xf numFmtId="0" fontId="4" fillId="3" borderId="17" xfId="0" applyFont="1" applyFill="1" applyBorder="1" applyAlignment="1">
      <alignment horizontal="left" vertical="top" wrapText="1"/>
    </xf>
    <xf numFmtId="0" fontId="4" fillId="0" borderId="5" xfId="0" applyFont="1" applyBorder="1" applyAlignment="1">
      <alignment horizontal="left" vertical="top" wrapText="1"/>
    </xf>
    <xf numFmtId="3" fontId="4" fillId="3" borderId="3" xfId="0" applyNumberFormat="1" applyFont="1" applyFill="1" applyBorder="1" applyAlignment="1">
      <alignment horizontal="right" vertical="top" wrapText="1"/>
    </xf>
    <xf numFmtId="3" fontId="4" fillId="3" borderId="4" xfId="0" applyNumberFormat="1" applyFont="1" applyFill="1" applyBorder="1" applyAlignment="1">
      <alignment horizontal="right" vertical="top" wrapText="1"/>
    </xf>
    <xf numFmtId="0" fontId="4" fillId="0" borderId="2" xfId="0" applyFont="1" applyBorder="1" applyAlignment="1">
      <alignment horizontal="center" vertical="center"/>
    </xf>
    <xf numFmtId="0" fontId="4" fillId="0" borderId="42" xfId="0" applyFont="1" applyBorder="1" applyAlignment="1">
      <alignment horizontal="center" vertical="center"/>
    </xf>
    <xf numFmtId="0" fontId="4" fillId="0" borderId="56" xfId="0" applyFont="1" applyBorder="1" applyAlignment="1">
      <alignment horizontal="center" vertical="center"/>
    </xf>
    <xf numFmtId="3" fontId="4" fillId="3" borderId="19" xfId="0" applyNumberFormat="1" applyFont="1" applyFill="1" applyBorder="1" applyAlignment="1">
      <alignment horizontal="right" vertical="top" wrapText="1"/>
    </xf>
    <xf numFmtId="0" fontId="4" fillId="0" borderId="73" xfId="0" applyFont="1" applyBorder="1" applyAlignment="1">
      <alignment horizontal="center" vertical="center"/>
    </xf>
    <xf numFmtId="0" fontId="4" fillId="0" borderId="59" xfId="0" applyFont="1" applyBorder="1" applyAlignment="1">
      <alignment horizontal="center" vertical="center"/>
    </xf>
    <xf numFmtId="3" fontId="4" fillId="3" borderId="12" xfId="0" applyNumberFormat="1" applyFont="1" applyFill="1" applyBorder="1" applyAlignment="1">
      <alignment horizontal="right" vertical="top" wrapText="1"/>
    </xf>
    <xf numFmtId="0" fontId="6" fillId="3" borderId="32" xfId="0" applyFont="1" applyFill="1" applyBorder="1" applyAlignment="1">
      <alignment horizontal="left" vertical="top" wrapText="1"/>
    </xf>
    <xf numFmtId="0" fontId="6" fillId="3" borderId="19"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47" xfId="0" applyFont="1" applyFill="1" applyBorder="1" applyAlignment="1">
      <alignment horizontal="left" vertical="top" wrapText="1"/>
    </xf>
    <xf numFmtId="15" fontId="3" fillId="0" borderId="0" xfId="0" applyNumberFormat="1" applyFont="1" applyAlignment="1">
      <alignment horizontal="right" vertical="center"/>
    </xf>
    <xf numFmtId="15" fontId="7" fillId="0" borderId="0" xfId="0" applyNumberFormat="1" applyFont="1" applyAlignment="1">
      <alignment horizontal="right" vertical="center"/>
    </xf>
    <xf numFmtId="0" fontId="9" fillId="0" borderId="21" xfId="0" applyFont="1" applyBorder="1" applyAlignment="1">
      <alignment horizontal="left" vertical="top" wrapText="1"/>
    </xf>
    <xf numFmtId="0" fontId="9" fillId="0" borderId="17" xfId="0" applyFont="1" applyBorder="1" applyAlignment="1">
      <alignment horizontal="left" vertical="top" wrapText="1"/>
    </xf>
    <xf numFmtId="0" fontId="9" fillId="0" borderId="45" xfId="0" applyFont="1" applyBorder="1" applyAlignment="1">
      <alignment horizontal="left" vertical="top" wrapText="1"/>
    </xf>
    <xf numFmtId="0" fontId="9" fillId="0" borderId="46" xfId="0" applyFont="1" applyBorder="1" applyAlignment="1">
      <alignment horizontal="left" vertical="top" wrapText="1"/>
    </xf>
    <xf numFmtId="0" fontId="4" fillId="0" borderId="8" xfId="0" applyFont="1" applyBorder="1" applyAlignment="1">
      <alignment horizontal="center" vertical="center"/>
    </xf>
    <xf numFmtId="0" fontId="1" fillId="0" borderId="0" xfId="0" applyFont="1" applyAlignment="1">
      <alignment horizontal="right"/>
    </xf>
    <xf numFmtId="0" fontId="4" fillId="0" borderId="12" xfId="0" applyFont="1" applyBorder="1" applyAlignment="1">
      <alignment horizontal="left" vertical="top" wrapText="1"/>
    </xf>
    <xf numFmtId="0" fontId="7" fillId="2" borderId="53" xfId="0" applyFont="1" applyFill="1" applyBorder="1" applyAlignment="1">
      <alignment horizontal="left" vertical="top" wrapText="1"/>
    </xf>
    <xf numFmtId="0" fontId="7" fillId="2" borderId="54" xfId="0" applyFont="1" applyFill="1" applyBorder="1" applyAlignment="1">
      <alignment horizontal="left" vertical="top" wrapText="1"/>
    </xf>
    <xf numFmtId="0" fontId="7" fillId="2" borderId="55" xfId="0" applyFont="1" applyFill="1" applyBorder="1" applyAlignment="1">
      <alignment horizontal="left" vertical="top" wrapText="1"/>
    </xf>
    <xf numFmtId="3" fontId="4" fillId="3" borderId="47" xfId="0" applyNumberFormat="1" applyFont="1" applyFill="1" applyBorder="1" applyAlignment="1">
      <alignment horizontal="right" vertical="top" wrapText="1"/>
    </xf>
    <xf numFmtId="0" fontId="9" fillId="0" borderId="50" xfId="0" applyFont="1" applyFill="1" applyBorder="1" applyAlignment="1">
      <alignment horizontal="left" vertical="top" wrapText="1"/>
    </xf>
    <xf numFmtId="0" fontId="9" fillId="0" borderId="44" xfId="0" applyFont="1" applyFill="1" applyBorder="1" applyAlignment="1">
      <alignment horizontal="left" vertical="top" wrapText="1"/>
    </xf>
    <xf numFmtId="0" fontId="9" fillId="0" borderId="46" xfId="0" applyFont="1" applyFill="1" applyBorder="1" applyAlignment="1">
      <alignment horizontal="left" vertical="top" wrapText="1"/>
    </xf>
    <xf numFmtId="0" fontId="2" fillId="3" borderId="0" xfId="0" applyFont="1" applyFill="1" applyAlignment="1">
      <alignment horizontal="center" vertical="center"/>
    </xf>
    <xf numFmtId="0" fontId="3" fillId="0" borderId="11" xfId="0" applyFont="1" applyBorder="1" applyAlignment="1">
      <alignment horizontal="right" vertical="center"/>
    </xf>
    <xf numFmtId="0" fontId="24" fillId="0" borderId="11" xfId="0" applyFont="1" applyBorder="1" applyAlignment="1">
      <alignment horizontal="right" vertical="center"/>
    </xf>
    <xf numFmtId="0" fontId="24" fillId="0" borderId="0" xfId="0" applyFont="1" applyAlignment="1">
      <alignment horizontal="right" vertical="center"/>
    </xf>
    <xf numFmtId="0" fontId="4" fillId="0" borderId="74" xfId="0" applyFont="1" applyBorder="1" applyAlignment="1">
      <alignment horizontal="center" vertical="center"/>
    </xf>
    <xf numFmtId="0" fontId="9" fillId="0" borderId="51" xfId="0" applyFont="1" applyFill="1" applyBorder="1" applyAlignment="1">
      <alignment horizontal="left" vertical="top" wrapText="1"/>
    </xf>
    <xf numFmtId="0" fontId="4" fillId="0" borderId="9" xfId="0" applyFont="1" applyBorder="1" applyAlignment="1">
      <alignment horizontal="left" vertical="top" wrapText="1"/>
    </xf>
    <xf numFmtId="0" fontId="4" fillId="0" borderId="31"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49" xfId="0" applyFont="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2" fillId="0" borderId="0" xfId="0" applyFont="1" applyAlignment="1">
      <alignment horizontal="center"/>
    </xf>
    <xf numFmtId="0" fontId="4" fillId="3" borderId="69" xfId="0" applyFont="1" applyFill="1" applyBorder="1" applyAlignment="1">
      <alignment horizontal="left" vertical="top" wrapText="1"/>
    </xf>
    <xf numFmtId="0" fontId="6" fillId="3" borderId="49" xfId="0" applyFont="1" applyFill="1" applyBorder="1" applyAlignment="1">
      <alignment horizontal="left" vertical="top" wrapText="1"/>
    </xf>
    <xf numFmtId="0" fontId="6" fillId="3" borderId="14" xfId="0" applyFont="1" applyFill="1" applyBorder="1" applyAlignment="1">
      <alignment horizontal="left" vertical="top" wrapText="1"/>
    </xf>
    <xf numFmtId="0" fontId="6" fillId="3" borderId="21" xfId="0" applyFont="1" applyFill="1" applyBorder="1" applyAlignment="1">
      <alignment horizontal="left" vertical="top" wrapText="1"/>
    </xf>
    <xf numFmtId="0" fontId="6" fillId="3" borderId="9" xfId="0" applyFont="1" applyFill="1" applyBorder="1" applyAlignment="1">
      <alignment horizontal="left" vertical="top" wrapText="1"/>
    </xf>
    <xf numFmtId="0" fontId="2" fillId="0" borderId="0" xfId="0" applyFont="1" applyBorder="1" applyAlignment="1">
      <alignment horizontal="center" vertical="center"/>
    </xf>
    <xf numFmtId="3" fontId="4" fillId="3" borderId="17" xfId="0" applyNumberFormat="1" applyFont="1" applyFill="1" applyBorder="1" applyAlignment="1">
      <alignment horizontal="right" vertical="top" wrapText="1"/>
    </xf>
    <xf numFmtId="0" fontId="4" fillId="3" borderId="17" xfId="0" applyFont="1" applyFill="1" applyBorder="1" applyAlignment="1">
      <alignment horizontal="right" vertical="top" wrapText="1"/>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3" borderId="21" xfId="0" applyFont="1" applyFill="1" applyBorder="1" applyAlignment="1">
      <alignment horizontal="left" vertical="top" wrapText="1"/>
    </xf>
    <xf numFmtId="0" fontId="4" fillId="3" borderId="32" xfId="0" applyFont="1" applyFill="1" applyBorder="1" applyAlignment="1">
      <alignment horizontal="left" vertical="top" wrapText="1"/>
    </xf>
    <xf numFmtId="0" fontId="4" fillId="3" borderId="19" xfId="0" applyFont="1" applyFill="1" applyBorder="1" applyAlignment="1">
      <alignment horizontal="left" vertical="top" wrapText="1"/>
    </xf>
    <xf numFmtId="0" fontId="0" fillId="3" borderId="32" xfId="0" applyFont="1" applyFill="1" applyBorder="1" applyAlignment="1">
      <alignment horizontal="left" vertical="top" wrapText="1"/>
    </xf>
    <xf numFmtId="0" fontId="0" fillId="3" borderId="19" xfId="0" applyFont="1" applyFill="1" applyBorder="1" applyAlignment="1">
      <alignment horizontal="left" vertical="top" wrapText="1"/>
    </xf>
    <xf numFmtId="0" fontId="0" fillId="0" borderId="0" xfId="0" applyAlignment="1">
      <alignment vertical="top" wrapText="1"/>
    </xf>
    <xf numFmtId="0" fontId="0" fillId="3" borderId="21" xfId="0" applyFont="1" applyFill="1" applyBorder="1" applyAlignment="1">
      <alignment horizontal="left" vertical="top" wrapText="1"/>
    </xf>
    <xf numFmtId="0" fontId="3" fillId="3" borderId="61" xfId="0" applyFont="1" applyFill="1" applyBorder="1" applyAlignment="1">
      <alignment horizontal="left" vertical="top" wrapText="1"/>
    </xf>
    <xf numFmtId="0" fontId="4" fillId="0" borderId="21" xfId="0" applyFont="1" applyBorder="1" applyAlignment="1">
      <alignment horizontal="left" vertical="center"/>
    </xf>
    <xf numFmtId="0" fontId="4" fillId="0" borderId="17" xfId="0" applyFont="1" applyBorder="1" applyAlignment="1">
      <alignment horizontal="left" vertical="center"/>
    </xf>
    <xf numFmtId="0" fontId="4" fillId="0" borderId="66" xfId="0" applyFont="1" applyBorder="1" applyAlignment="1">
      <alignment horizontal="left" vertical="top" wrapText="1"/>
    </xf>
    <xf numFmtId="0" fontId="4" fillId="0" borderId="31" xfId="0" applyFont="1" applyBorder="1" applyAlignment="1">
      <alignment horizontal="left" vertical="top" wrapText="1"/>
    </xf>
    <xf numFmtId="0" fontId="4" fillId="0" borderId="47" xfId="0" applyFont="1" applyBorder="1" applyAlignment="1">
      <alignment horizontal="left" vertical="top" wrapText="1"/>
    </xf>
    <xf numFmtId="0" fontId="4" fillId="3" borderId="38" xfId="0" applyFont="1" applyFill="1" applyBorder="1" applyAlignment="1">
      <alignment horizontal="left" vertical="top" wrapText="1"/>
    </xf>
    <xf numFmtId="0" fontId="4" fillId="3" borderId="56" xfId="0" applyFont="1" applyFill="1" applyBorder="1" applyAlignment="1">
      <alignment horizontal="left" vertical="top" wrapText="1"/>
    </xf>
    <xf numFmtId="0" fontId="4" fillId="0" borderId="0" xfId="0" applyFont="1" applyAlignment="1">
      <alignment vertical="top" wrapText="1"/>
    </xf>
    <xf numFmtId="0" fontId="9" fillId="3" borderId="32" xfId="0" applyFont="1" applyFill="1" applyBorder="1" applyAlignment="1">
      <alignment horizontal="left" vertical="top" wrapText="1"/>
    </xf>
    <xf numFmtId="0" fontId="9" fillId="3" borderId="19" xfId="0" applyFont="1" applyFill="1" applyBorder="1" applyAlignment="1">
      <alignment horizontal="left" vertical="top" wrapText="1"/>
    </xf>
  </cellXfs>
  <cellStyles count="4">
    <cellStyle name="Comma" xfId="1" builtinId="3"/>
    <cellStyle name="Currency" xfId="2" builtinId="4"/>
    <cellStyle name="Normal" xfId="0" builtinId="0"/>
    <cellStyle name="Percent" xfId="3" builtinId="5"/>
  </cellStyles>
  <dxfs count="610">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FFC000"/>
        </patternFill>
      </fill>
    </dxf>
    <dxf>
      <fill>
        <patternFill>
          <bgColor theme="5" tint="0.39994506668294322"/>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
      <font>
        <color auto="1"/>
      </font>
      <fill>
        <patternFill>
          <bgColor rgb="FF00B05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FFFF99"/>
      <color rgb="FFC6D4D4"/>
      <color rgb="FFFFFFFF"/>
      <color rgb="FFC0D9DA"/>
      <color rgb="FFD3C7CB"/>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8"/>
  <sheetViews>
    <sheetView workbookViewId="0">
      <selection activeCell="F7" sqref="F7"/>
    </sheetView>
  </sheetViews>
  <sheetFormatPr defaultRowHeight="15" x14ac:dyDescent="0.25"/>
  <cols>
    <col min="1" max="1" width="32.140625" customWidth="1"/>
  </cols>
  <sheetData>
    <row r="1" spans="1:2" x14ac:dyDescent="0.25">
      <c r="A1" s="194"/>
      <c r="B1" s="161"/>
    </row>
    <row r="2" spans="1:2" x14ac:dyDescent="0.25">
      <c r="A2" s="161"/>
      <c r="B2" s="161"/>
    </row>
    <row r="3" spans="1:2" x14ac:dyDescent="0.25">
      <c r="B3" s="161"/>
    </row>
    <row r="4" spans="1:2" x14ac:dyDescent="0.25">
      <c r="B4" s="161"/>
    </row>
    <row r="5" spans="1:2" x14ac:dyDescent="0.25">
      <c r="B5" s="161"/>
    </row>
    <row r="6" spans="1:2" x14ac:dyDescent="0.25">
      <c r="B6" s="161"/>
    </row>
    <row r="7" spans="1:2" x14ac:dyDescent="0.25">
      <c r="B7" s="161"/>
    </row>
    <row r="8" spans="1:2" x14ac:dyDescent="0.25">
      <c r="B8" s="161"/>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Q39"/>
  <sheetViews>
    <sheetView topLeftCell="A9" zoomScaleNormal="100" workbookViewId="0">
      <selection activeCell="S14" sqref="S14"/>
    </sheetView>
  </sheetViews>
  <sheetFormatPr defaultRowHeight="15" x14ac:dyDescent="0.25"/>
  <cols>
    <col min="1" max="1" width="15.140625" customWidth="1"/>
    <col min="2" max="2" width="42.5703125" customWidth="1"/>
    <col min="3" max="3" width="40.7109375" customWidth="1"/>
    <col min="4" max="4" width="39.7109375" customWidth="1"/>
    <col min="5" max="6" width="8.140625" hidden="1" customWidth="1"/>
    <col min="7" max="7" width="7.85546875" hidden="1" customWidth="1"/>
    <col min="8" max="8" width="10" hidden="1" customWidth="1"/>
    <col min="9" max="10" width="7.28515625" hidden="1" customWidth="1"/>
    <col min="11" max="11" width="9.42578125" hidden="1" customWidth="1"/>
    <col min="13" max="13" width="42.85546875" customWidth="1"/>
    <col min="14" max="14" width="0" hidden="1" customWidth="1"/>
    <col min="15" max="15" width="9.140625" hidden="1" customWidth="1"/>
    <col min="16" max="16" width="9.5703125" hidden="1" customWidth="1"/>
  </cols>
  <sheetData>
    <row r="1" spans="1:17" ht="18.75" thickBot="1" x14ac:dyDescent="0.3">
      <c r="A1" s="816" t="s">
        <v>550</v>
      </c>
      <c r="B1" s="816"/>
      <c r="C1" s="816"/>
      <c r="D1" s="816"/>
      <c r="E1" s="816"/>
      <c r="F1" s="816"/>
      <c r="G1" s="816"/>
      <c r="H1" s="816"/>
      <c r="I1" s="816"/>
      <c r="J1" s="816"/>
      <c r="K1" s="816"/>
      <c r="L1" s="816"/>
      <c r="M1" s="816"/>
    </row>
    <row r="2" spans="1:17" ht="6" hidden="1" customHeight="1" thickBot="1" x14ac:dyDescent="0.3"/>
    <row r="3" spans="1:17" ht="15.75" x14ac:dyDescent="0.25">
      <c r="A3" s="253" t="s">
        <v>190</v>
      </c>
      <c r="B3" s="254"/>
      <c r="C3" s="254"/>
      <c r="D3" s="254"/>
      <c r="E3" s="254"/>
      <c r="F3" s="254"/>
      <c r="G3" s="254"/>
      <c r="H3" s="254"/>
      <c r="I3" s="254"/>
      <c r="J3" s="254"/>
      <c r="K3" s="254"/>
      <c r="L3" s="254"/>
      <c r="M3" s="255"/>
    </row>
    <row r="4" spans="1:17" s="161" customFormat="1" ht="31.5" customHeight="1" thickBot="1" x14ac:dyDescent="0.3">
      <c r="A4" s="256" t="s">
        <v>0</v>
      </c>
      <c r="B4" s="257" t="s">
        <v>1</v>
      </c>
      <c r="C4" s="258" t="s">
        <v>15</v>
      </c>
      <c r="D4" s="257" t="s">
        <v>18</v>
      </c>
      <c r="E4" s="257" t="s">
        <v>18</v>
      </c>
      <c r="F4" s="257" t="s">
        <v>18</v>
      </c>
      <c r="G4" s="257" t="s">
        <v>18</v>
      </c>
      <c r="H4" s="257" t="s">
        <v>18</v>
      </c>
      <c r="I4" s="257" t="s">
        <v>18</v>
      </c>
      <c r="J4" s="257" t="s">
        <v>18</v>
      </c>
      <c r="K4" s="257" t="s">
        <v>18</v>
      </c>
      <c r="L4" s="257" t="s">
        <v>19</v>
      </c>
      <c r="M4" s="260" t="s">
        <v>141</v>
      </c>
      <c r="O4" s="581"/>
      <c r="P4" s="161" t="s">
        <v>140</v>
      </c>
    </row>
    <row r="5" spans="1:17" s="161" customFormat="1" ht="31.5" customHeight="1" x14ac:dyDescent="0.25">
      <c r="A5" s="814" t="s">
        <v>198</v>
      </c>
      <c r="B5" s="130" t="s">
        <v>42</v>
      </c>
      <c r="C5" s="485" t="s">
        <v>46</v>
      </c>
      <c r="D5" s="747" t="s">
        <v>51</v>
      </c>
      <c r="E5" s="66"/>
      <c r="F5" s="430">
        <v>5.0000000000000001E-3</v>
      </c>
      <c r="G5" s="430">
        <v>770</v>
      </c>
      <c r="H5" s="748">
        <v>712</v>
      </c>
      <c r="I5" s="748">
        <f>G5+H5</f>
        <v>1482</v>
      </c>
      <c r="J5" s="452">
        <v>1</v>
      </c>
      <c r="K5" s="748">
        <f>I5*J5</f>
        <v>1482</v>
      </c>
      <c r="L5" s="699" t="s">
        <v>500</v>
      </c>
      <c r="M5" s="706" t="s">
        <v>495</v>
      </c>
      <c r="O5" s="580"/>
      <c r="P5" s="161" t="s">
        <v>470</v>
      </c>
    </row>
    <row r="6" spans="1:17" ht="54" customHeight="1" x14ac:dyDescent="0.25">
      <c r="A6" s="815"/>
      <c r="B6" s="130" t="s">
        <v>43</v>
      </c>
      <c r="C6" s="130" t="s">
        <v>50</v>
      </c>
      <c r="D6" s="475" t="s">
        <v>53</v>
      </c>
      <c r="E6" s="7"/>
      <c r="F6" s="169"/>
      <c r="G6" s="169"/>
      <c r="H6" s="169"/>
      <c r="I6" s="169"/>
      <c r="J6" s="169"/>
      <c r="K6" s="30"/>
      <c r="L6" s="749" t="s">
        <v>500</v>
      </c>
      <c r="M6" s="704" t="s">
        <v>581</v>
      </c>
      <c r="O6" s="657"/>
      <c r="P6" s="161" t="s">
        <v>471</v>
      </c>
    </row>
    <row r="7" spans="1:17" ht="27.75" customHeight="1" x14ac:dyDescent="0.25">
      <c r="A7" s="202"/>
      <c r="B7" s="738" t="s">
        <v>44</v>
      </c>
      <c r="C7" s="738" t="s">
        <v>47</v>
      </c>
      <c r="D7" s="616" t="s">
        <v>346</v>
      </c>
      <c r="E7" s="6"/>
      <c r="F7" s="6"/>
      <c r="G7" s="169"/>
      <c r="H7" s="170"/>
      <c r="I7" s="169"/>
      <c r="J7" s="170"/>
      <c r="K7" s="30"/>
      <c r="L7" s="749" t="s">
        <v>500</v>
      </c>
      <c r="M7" s="704" t="s">
        <v>487</v>
      </c>
      <c r="O7" s="703"/>
      <c r="P7" s="9" t="s">
        <v>500</v>
      </c>
      <c r="Q7" s="161"/>
    </row>
    <row r="8" spans="1:17" ht="27.75" customHeight="1" x14ac:dyDescent="0.25">
      <c r="A8" s="202"/>
      <c r="B8" s="130" t="s">
        <v>35</v>
      </c>
      <c r="C8" s="130" t="s">
        <v>48</v>
      </c>
      <c r="D8" s="615" t="s">
        <v>567</v>
      </c>
      <c r="E8" s="6"/>
      <c r="F8" s="6"/>
      <c r="G8" s="169"/>
      <c r="H8" s="170"/>
      <c r="I8" s="169"/>
      <c r="J8" s="170"/>
      <c r="K8" s="30"/>
      <c r="L8" s="749" t="s">
        <v>500</v>
      </c>
      <c r="M8" s="704" t="s">
        <v>490</v>
      </c>
      <c r="O8" s="161"/>
      <c r="P8" s="161"/>
    </row>
    <row r="9" spans="1:17" ht="27.75" customHeight="1" x14ac:dyDescent="0.25">
      <c r="A9" s="390" t="s">
        <v>202</v>
      </c>
      <c r="B9" s="747" t="s">
        <v>45</v>
      </c>
      <c r="C9" s="738" t="s">
        <v>263</v>
      </c>
      <c r="D9" s="833" t="s">
        <v>347</v>
      </c>
      <c r="E9" s="6"/>
      <c r="F9" s="6"/>
      <c r="G9" s="169"/>
      <c r="H9" s="170"/>
      <c r="I9" s="169"/>
      <c r="J9" s="170"/>
      <c r="K9" s="30"/>
      <c r="L9" s="868" t="s">
        <v>500</v>
      </c>
      <c r="M9" s="704" t="s">
        <v>491</v>
      </c>
    </row>
    <row r="10" spans="1:17" ht="29.25" customHeight="1" thickBot="1" x14ac:dyDescent="0.3">
      <c r="A10" s="202"/>
      <c r="B10" s="387"/>
      <c r="C10" s="737" t="s">
        <v>49</v>
      </c>
      <c r="D10" s="860"/>
      <c r="E10" s="6"/>
      <c r="F10" s="6"/>
      <c r="G10" s="169"/>
      <c r="H10" s="170"/>
      <c r="I10" s="169"/>
      <c r="J10" s="170"/>
      <c r="K10" s="171"/>
      <c r="L10" s="869"/>
      <c r="M10" s="707" t="s">
        <v>492</v>
      </c>
    </row>
    <row r="11" spans="1:17" ht="15.75" x14ac:dyDescent="0.25">
      <c r="A11" s="188" t="s">
        <v>191</v>
      </c>
      <c r="B11" s="189"/>
      <c r="C11" s="189"/>
      <c r="D11" s="189"/>
      <c r="E11" s="189"/>
      <c r="F11" s="189"/>
      <c r="G11" s="189"/>
      <c r="H11" s="189"/>
      <c r="I11" s="189"/>
      <c r="J11" s="189"/>
      <c r="K11" s="189"/>
      <c r="L11" s="189"/>
      <c r="M11" s="192"/>
    </row>
    <row r="12" spans="1:17" ht="30.75" customHeight="1" thickBot="1" x14ac:dyDescent="0.3">
      <c r="A12" s="239" t="s">
        <v>0</v>
      </c>
      <c r="B12" s="240" t="s">
        <v>1</v>
      </c>
      <c r="C12" s="241" t="s">
        <v>17</v>
      </c>
      <c r="D12" s="240" t="s">
        <v>18</v>
      </c>
      <c r="E12" s="240" t="s">
        <v>18</v>
      </c>
      <c r="F12" s="240" t="s">
        <v>18</v>
      </c>
      <c r="G12" s="240" t="s">
        <v>18</v>
      </c>
      <c r="H12" s="240" t="s">
        <v>18</v>
      </c>
      <c r="I12" s="240" t="s">
        <v>18</v>
      </c>
      <c r="J12" s="240" t="s">
        <v>18</v>
      </c>
      <c r="K12" s="240" t="s">
        <v>18</v>
      </c>
      <c r="L12" s="240" t="s">
        <v>19</v>
      </c>
      <c r="M12" s="242" t="s">
        <v>141</v>
      </c>
    </row>
    <row r="13" spans="1:17" ht="39.75" customHeight="1" x14ac:dyDescent="0.25">
      <c r="A13" s="815" t="s">
        <v>197</v>
      </c>
      <c r="B13" s="165" t="s">
        <v>6</v>
      </c>
      <c r="C13" s="817" t="s">
        <v>22</v>
      </c>
      <c r="D13" s="836" t="s">
        <v>609</v>
      </c>
      <c r="E13" s="6"/>
      <c r="F13" s="508">
        <v>5.7000000000000002E-3</v>
      </c>
      <c r="G13" s="857">
        <v>1007</v>
      </c>
      <c r="H13" s="858" t="s">
        <v>21</v>
      </c>
      <c r="I13" s="857">
        <f>G13</f>
        <v>1007</v>
      </c>
      <c r="J13" s="859">
        <v>1</v>
      </c>
      <c r="K13" s="862">
        <f>I13*J13</f>
        <v>1007</v>
      </c>
      <c r="L13" s="868" t="s">
        <v>500</v>
      </c>
      <c r="M13" s="929" t="s">
        <v>608</v>
      </c>
    </row>
    <row r="14" spans="1:17" ht="102" customHeight="1" thickBot="1" x14ac:dyDescent="0.3">
      <c r="A14" s="840"/>
      <c r="B14" s="165" t="s">
        <v>7</v>
      </c>
      <c r="C14" s="817"/>
      <c r="D14" s="837"/>
      <c r="E14" s="754"/>
      <c r="F14" s="512"/>
      <c r="G14" s="857"/>
      <c r="H14" s="858"/>
      <c r="I14" s="857"/>
      <c r="J14" s="859"/>
      <c r="K14" s="870"/>
      <c r="L14" s="869"/>
      <c r="M14" s="636"/>
    </row>
    <row r="15" spans="1:17" s="161" customFormat="1" ht="16.5" customHeight="1" x14ac:dyDescent="0.25">
      <c r="A15" s="543" t="s">
        <v>203</v>
      </c>
      <c r="B15" s="544"/>
      <c r="C15" s="544"/>
      <c r="D15" s="544"/>
      <c r="E15" s="544"/>
      <c r="F15" s="544"/>
      <c r="G15" s="544"/>
      <c r="H15" s="544"/>
      <c r="I15" s="544"/>
      <c r="J15" s="544"/>
      <c r="K15" s="544"/>
      <c r="L15" s="544"/>
      <c r="M15" s="545"/>
    </row>
    <row r="16" spans="1:17" s="161" customFormat="1" ht="30.75" customHeight="1" thickBot="1" x14ac:dyDescent="0.3">
      <c r="A16" s="546" t="s">
        <v>0</v>
      </c>
      <c r="B16" s="547" t="s">
        <v>1</v>
      </c>
      <c r="C16" s="547" t="s">
        <v>15</v>
      </c>
      <c r="D16" s="547" t="s">
        <v>27</v>
      </c>
      <c r="E16" s="547" t="s">
        <v>27</v>
      </c>
      <c r="F16" s="547" t="s">
        <v>27</v>
      </c>
      <c r="G16" s="547" t="s">
        <v>27</v>
      </c>
      <c r="H16" s="547" t="s">
        <v>27</v>
      </c>
      <c r="I16" s="547" t="s">
        <v>27</v>
      </c>
      <c r="J16" s="547" t="s">
        <v>27</v>
      </c>
      <c r="K16" s="547" t="s">
        <v>27</v>
      </c>
      <c r="L16" s="547" t="s">
        <v>19</v>
      </c>
      <c r="M16" s="548" t="s">
        <v>141</v>
      </c>
    </row>
    <row r="17" spans="1:13" s="161" customFormat="1" ht="54" customHeight="1" x14ac:dyDescent="0.25">
      <c r="A17" s="814" t="s">
        <v>204</v>
      </c>
      <c r="B17" s="385" t="s">
        <v>31</v>
      </c>
      <c r="C17" s="57" t="s">
        <v>32</v>
      </c>
      <c r="D17" s="753" t="s">
        <v>355</v>
      </c>
      <c r="E17" s="753" t="s">
        <v>355</v>
      </c>
      <c r="F17" s="753" t="s">
        <v>355</v>
      </c>
      <c r="G17" s="753" t="s">
        <v>355</v>
      </c>
      <c r="H17" s="753" t="s">
        <v>355</v>
      </c>
      <c r="I17" s="753" t="s">
        <v>355</v>
      </c>
      <c r="J17" s="753" t="s">
        <v>355</v>
      </c>
      <c r="K17" s="753" t="s">
        <v>355</v>
      </c>
      <c r="L17" s="699" t="s">
        <v>500</v>
      </c>
      <c r="M17" s="796" t="s">
        <v>580</v>
      </c>
    </row>
    <row r="18" spans="1:13" s="161" customFormat="1" ht="27" customHeight="1" x14ac:dyDescent="0.25">
      <c r="A18" s="815"/>
      <c r="B18" s="62" t="s">
        <v>34</v>
      </c>
      <c r="C18" s="62" t="s">
        <v>37</v>
      </c>
      <c r="D18" s="618" t="s">
        <v>353</v>
      </c>
      <c r="E18" s="618" t="s">
        <v>353</v>
      </c>
      <c r="F18" s="618" t="s">
        <v>353</v>
      </c>
      <c r="G18" s="618" t="s">
        <v>353</v>
      </c>
      <c r="H18" s="618" t="s">
        <v>353</v>
      </c>
      <c r="I18" s="618" t="s">
        <v>353</v>
      </c>
      <c r="J18" s="618" t="s">
        <v>353</v>
      </c>
      <c r="K18" s="618" t="s">
        <v>353</v>
      </c>
      <c r="L18" s="749"/>
      <c r="M18" s="797" t="s">
        <v>525</v>
      </c>
    </row>
    <row r="19" spans="1:13" s="161" customFormat="1" ht="29.25" customHeight="1" x14ac:dyDescent="0.25">
      <c r="A19" s="815"/>
      <c r="B19" s="64" t="s">
        <v>36</v>
      </c>
      <c r="C19" s="65" t="s">
        <v>39</v>
      </c>
      <c r="D19" s="619" t="s">
        <v>352</v>
      </c>
      <c r="E19" s="619" t="s">
        <v>352</v>
      </c>
      <c r="F19" s="619" t="s">
        <v>352</v>
      </c>
      <c r="G19" s="619" t="s">
        <v>352</v>
      </c>
      <c r="H19" s="619" t="s">
        <v>352</v>
      </c>
      <c r="I19" s="619" t="s">
        <v>352</v>
      </c>
      <c r="J19" s="619" t="s">
        <v>352</v>
      </c>
      <c r="K19" s="619" t="s">
        <v>352</v>
      </c>
      <c r="L19" s="749" t="s">
        <v>140</v>
      </c>
      <c r="M19" s="797"/>
    </row>
    <row r="20" spans="1:13" s="161" customFormat="1" ht="29.25" customHeight="1" thickBot="1" x14ac:dyDescent="0.3">
      <c r="A20" s="202"/>
      <c r="B20" s="383" t="s">
        <v>35</v>
      </c>
      <c r="C20" s="383" t="s">
        <v>38</v>
      </c>
      <c r="D20" s="383" t="s">
        <v>579</v>
      </c>
      <c r="E20" s="383" t="s">
        <v>40</v>
      </c>
      <c r="F20" s="383" t="s">
        <v>40</v>
      </c>
      <c r="G20" s="383" t="s">
        <v>40</v>
      </c>
      <c r="H20" s="383" t="s">
        <v>40</v>
      </c>
      <c r="I20" s="383" t="s">
        <v>40</v>
      </c>
      <c r="J20" s="383" t="s">
        <v>40</v>
      </c>
      <c r="K20" s="383" t="s">
        <v>40</v>
      </c>
      <c r="L20" s="750"/>
      <c r="M20" s="798" t="s">
        <v>524</v>
      </c>
    </row>
    <row r="21" spans="1:13" ht="16.5" thickBot="1" x14ac:dyDescent="0.3">
      <c r="A21" s="32" t="s">
        <v>192</v>
      </c>
      <c r="B21" s="20"/>
      <c r="C21" s="21"/>
      <c r="D21" s="22"/>
      <c r="E21" s="22"/>
      <c r="F21" s="22"/>
      <c r="G21" s="22"/>
      <c r="H21" s="22"/>
      <c r="I21" s="22"/>
      <c r="J21" s="22"/>
      <c r="K21" s="22"/>
      <c r="L21" s="22"/>
      <c r="M21" s="628"/>
    </row>
    <row r="22" spans="1:13" ht="15.75" x14ac:dyDescent="0.25">
      <c r="A22" s="177" t="s">
        <v>193</v>
      </c>
      <c r="B22" s="178"/>
      <c r="C22" s="178"/>
      <c r="D22" s="178"/>
      <c r="E22" s="178"/>
      <c r="F22" s="178"/>
      <c r="G22" s="178"/>
      <c r="H22" s="178"/>
      <c r="I22" s="178"/>
      <c r="J22" s="178"/>
      <c r="K22" s="178"/>
      <c r="L22" s="178"/>
      <c r="M22" s="179"/>
    </row>
    <row r="23" spans="1:13" ht="30.75" customHeight="1" thickBot="1" x14ac:dyDescent="0.3">
      <c r="A23" s="244" t="s">
        <v>0</v>
      </c>
      <c r="B23" s="234" t="s">
        <v>1</v>
      </c>
      <c r="C23" s="245" t="s">
        <v>15</v>
      </c>
      <c r="D23" s="234" t="s">
        <v>18</v>
      </c>
      <c r="E23" s="234" t="s">
        <v>18</v>
      </c>
      <c r="F23" s="234" t="s">
        <v>18</v>
      </c>
      <c r="G23" s="234" t="s">
        <v>18</v>
      </c>
      <c r="H23" s="234" t="s">
        <v>18</v>
      </c>
      <c r="I23" s="234" t="s">
        <v>18</v>
      </c>
      <c r="J23" s="234" t="s">
        <v>18</v>
      </c>
      <c r="K23" s="234" t="s">
        <v>18</v>
      </c>
      <c r="L23" s="234" t="s">
        <v>19</v>
      </c>
      <c r="M23" s="246" t="s">
        <v>141</v>
      </c>
    </row>
    <row r="24" spans="1:13" ht="27.75" customHeight="1" x14ac:dyDescent="0.25">
      <c r="A24" s="26" t="s">
        <v>195</v>
      </c>
      <c r="B24" s="836" t="s">
        <v>9</v>
      </c>
      <c r="C24" s="218" t="s">
        <v>10</v>
      </c>
      <c r="D24" s="218" t="s">
        <v>29</v>
      </c>
      <c r="E24" s="218" t="s">
        <v>29</v>
      </c>
      <c r="F24" s="218" t="s">
        <v>29</v>
      </c>
      <c r="G24" s="218" t="s">
        <v>29</v>
      </c>
      <c r="H24" s="218" t="s">
        <v>29</v>
      </c>
      <c r="I24" s="218" t="s">
        <v>29</v>
      </c>
      <c r="J24" s="218" t="s">
        <v>29</v>
      </c>
      <c r="K24" s="218" t="s">
        <v>29</v>
      </c>
      <c r="L24" s="699" t="s">
        <v>500</v>
      </c>
      <c r="M24" s="635"/>
    </row>
    <row r="25" spans="1:13" ht="28.5" customHeight="1" thickBot="1" x14ac:dyDescent="0.3">
      <c r="A25" s="201"/>
      <c r="B25" s="817"/>
      <c r="C25" s="164" t="s">
        <v>230</v>
      </c>
      <c r="D25" s="164" t="s">
        <v>30</v>
      </c>
      <c r="E25" s="164" t="s">
        <v>30</v>
      </c>
      <c r="F25" s="164" t="s">
        <v>30</v>
      </c>
      <c r="G25" s="164" t="s">
        <v>30</v>
      </c>
      <c r="H25" s="164" t="s">
        <v>30</v>
      </c>
      <c r="I25" s="164" t="s">
        <v>30</v>
      </c>
      <c r="J25" s="164" t="s">
        <v>30</v>
      </c>
      <c r="K25" s="164" t="s">
        <v>30</v>
      </c>
      <c r="L25" s="750" t="s">
        <v>500</v>
      </c>
      <c r="M25" s="640"/>
    </row>
    <row r="26" spans="1:13" ht="15.75" x14ac:dyDescent="0.25">
      <c r="A26" s="186" t="s">
        <v>194</v>
      </c>
      <c r="B26" s="187"/>
      <c r="C26" s="187"/>
      <c r="D26" s="187"/>
      <c r="E26" s="187"/>
      <c r="F26" s="187"/>
      <c r="G26" s="187"/>
      <c r="H26" s="187"/>
      <c r="I26" s="187"/>
      <c r="J26" s="187"/>
      <c r="K26" s="187"/>
      <c r="L26" s="187"/>
      <c r="M26" s="191"/>
    </row>
    <row r="27" spans="1:13" ht="29.25" customHeight="1" thickBot="1" x14ac:dyDescent="0.3">
      <c r="A27" s="236" t="s">
        <v>0</v>
      </c>
      <c r="B27" s="233" t="s">
        <v>1</v>
      </c>
      <c r="C27" s="237" t="s">
        <v>15</v>
      </c>
      <c r="D27" s="233" t="s">
        <v>18</v>
      </c>
      <c r="E27" s="233" t="s">
        <v>18</v>
      </c>
      <c r="F27" s="233" t="s">
        <v>18</v>
      </c>
      <c r="G27" s="233" t="s">
        <v>18</v>
      </c>
      <c r="H27" s="233" t="s">
        <v>18</v>
      </c>
      <c r="I27" s="233" t="s">
        <v>18</v>
      </c>
      <c r="J27" s="233" t="s">
        <v>18</v>
      </c>
      <c r="K27" s="233" t="s">
        <v>18</v>
      </c>
      <c r="L27" s="233" t="s">
        <v>19</v>
      </c>
      <c r="M27" s="238" t="s">
        <v>141</v>
      </c>
    </row>
    <row r="28" spans="1:13" ht="27.75" customHeight="1" x14ac:dyDescent="0.25">
      <c r="A28" s="202" t="s">
        <v>196</v>
      </c>
      <c r="B28" s="836" t="s">
        <v>11</v>
      </c>
      <c r="C28" s="414" t="s">
        <v>20</v>
      </c>
      <c r="D28" s="93" t="s">
        <v>239</v>
      </c>
      <c r="E28" s="93" t="s">
        <v>239</v>
      </c>
      <c r="F28" s="93" t="s">
        <v>239</v>
      </c>
      <c r="G28" s="93" t="s">
        <v>239</v>
      </c>
      <c r="H28" s="93" t="s">
        <v>239</v>
      </c>
      <c r="I28" s="93" t="s">
        <v>239</v>
      </c>
      <c r="J28" s="93" t="s">
        <v>239</v>
      </c>
      <c r="K28" s="93" t="s">
        <v>239</v>
      </c>
      <c r="L28" s="699" t="s">
        <v>500</v>
      </c>
      <c r="M28" s="821" t="s">
        <v>484</v>
      </c>
    </row>
    <row r="29" spans="1:13" ht="28.5" customHeight="1" thickBot="1" x14ac:dyDescent="0.3">
      <c r="A29" s="199"/>
      <c r="B29" s="837"/>
      <c r="C29" s="415" t="s">
        <v>12</v>
      </c>
      <c r="D29" s="180" t="s">
        <v>240</v>
      </c>
      <c r="E29" s="180" t="s">
        <v>240</v>
      </c>
      <c r="F29" s="180" t="s">
        <v>240</v>
      </c>
      <c r="G29" s="180" t="s">
        <v>240</v>
      </c>
      <c r="H29" s="180" t="s">
        <v>240</v>
      </c>
      <c r="I29" s="180" t="s">
        <v>240</v>
      </c>
      <c r="J29" s="180" t="s">
        <v>240</v>
      </c>
      <c r="K29" s="180" t="s">
        <v>240</v>
      </c>
      <c r="L29" s="750" t="s">
        <v>500</v>
      </c>
      <c r="M29" s="822"/>
    </row>
    <row r="31" spans="1:13" x14ac:dyDescent="0.25">
      <c r="A31" s="1"/>
      <c r="B31" s="163"/>
      <c r="C31" s="163"/>
      <c r="D31" s="163"/>
      <c r="E31" s="4"/>
      <c r="F31" s="4"/>
    </row>
    <row r="32" spans="1:13" x14ac:dyDescent="0.25">
      <c r="A32" s="1"/>
      <c r="B32" s="163"/>
      <c r="C32" s="163"/>
      <c r="D32" s="163"/>
      <c r="E32" s="4"/>
      <c r="F32" s="4"/>
    </row>
    <row r="33" spans="1:6" x14ac:dyDescent="0.25">
      <c r="A33" s="1"/>
      <c r="B33" s="163"/>
      <c r="C33" s="163"/>
      <c r="D33" s="163"/>
      <c r="E33" s="4"/>
      <c r="F33" s="4"/>
    </row>
    <row r="34" spans="1:6" x14ac:dyDescent="0.25">
      <c r="A34" s="1"/>
      <c r="B34" s="163"/>
      <c r="C34" s="163"/>
      <c r="D34" s="163"/>
      <c r="E34" s="5"/>
      <c r="F34" s="5"/>
    </row>
    <row r="35" spans="1:6" x14ac:dyDescent="0.25">
      <c r="A35" s="1"/>
      <c r="B35" s="163"/>
      <c r="C35" s="163"/>
      <c r="D35" s="163"/>
      <c r="E35" s="5"/>
      <c r="F35" s="5"/>
    </row>
    <row r="36" spans="1:6" x14ac:dyDescent="0.25">
      <c r="A36" s="1"/>
      <c r="B36" s="163"/>
      <c r="C36" s="163"/>
      <c r="D36" s="163"/>
      <c r="E36" s="5"/>
      <c r="F36" s="5"/>
    </row>
    <row r="37" spans="1:6" x14ac:dyDescent="0.25">
      <c r="A37" s="1"/>
      <c r="B37" s="163"/>
      <c r="C37" s="163"/>
      <c r="D37" s="163"/>
      <c r="E37" s="5"/>
      <c r="F37" s="5"/>
    </row>
    <row r="38" spans="1:6" x14ac:dyDescent="0.25">
      <c r="B38" s="29"/>
      <c r="D38" s="42"/>
      <c r="E38" s="49">
        <v>24.19</v>
      </c>
      <c r="F38" s="49"/>
    </row>
    <row r="39" spans="1:6" x14ac:dyDescent="0.25">
      <c r="D39" s="48"/>
      <c r="E39" s="42">
        <v>18</v>
      </c>
      <c r="F39" s="42"/>
    </row>
  </sheetData>
  <mergeCells count="17">
    <mergeCell ref="D13:D14"/>
    <mergeCell ref="A1:M1"/>
    <mergeCell ref="B24:B25"/>
    <mergeCell ref="B28:B29"/>
    <mergeCell ref="G13:G14"/>
    <mergeCell ref="H13:H14"/>
    <mergeCell ref="I13:I14"/>
    <mergeCell ref="L9:L10"/>
    <mergeCell ref="L13:L14"/>
    <mergeCell ref="C13:C14"/>
    <mergeCell ref="A5:A6"/>
    <mergeCell ref="A17:A19"/>
    <mergeCell ref="A13:A14"/>
    <mergeCell ref="J13:J14"/>
    <mergeCell ref="K13:K14"/>
    <mergeCell ref="M28:M29"/>
    <mergeCell ref="D9:D10"/>
  </mergeCells>
  <conditionalFormatting sqref="L5:L9">
    <cfRule type="cellIs" dxfId="466" priority="17" operator="equal">
      <formula>$P$7</formula>
    </cfRule>
    <cfRule type="cellIs" dxfId="465" priority="18" operator="equal">
      <formula>$P$6</formula>
    </cfRule>
    <cfRule type="cellIs" dxfId="464" priority="19" operator="equal">
      <formula>$P$5</formula>
    </cfRule>
    <cfRule type="cellIs" dxfId="463" priority="20" operator="equal">
      <formula>$P$4</formula>
    </cfRule>
  </conditionalFormatting>
  <conditionalFormatting sqref="L17:L20">
    <cfRule type="cellIs" dxfId="462" priority="13" operator="equal">
      <formula>$P$7</formula>
    </cfRule>
    <cfRule type="cellIs" dxfId="461" priority="14" operator="equal">
      <formula>$P$6</formula>
    </cfRule>
    <cfRule type="cellIs" dxfId="460" priority="15" operator="equal">
      <formula>$P$5</formula>
    </cfRule>
    <cfRule type="cellIs" dxfId="459" priority="16" operator="equal">
      <formula>$P$4</formula>
    </cfRule>
  </conditionalFormatting>
  <conditionalFormatting sqref="L24:L25">
    <cfRule type="cellIs" dxfId="458" priority="9" operator="equal">
      <formula>$P$7</formula>
    </cfRule>
    <cfRule type="cellIs" dxfId="457" priority="10" operator="equal">
      <formula>$P$6</formula>
    </cfRule>
    <cfRule type="cellIs" dxfId="456" priority="11" operator="equal">
      <formula>$P$5</formula>
    </cfRule>
    <cfRule type="cellIs" dxfId="455" priority="12" operator="equal">
      <formula>$P$4</formula>
    </cfRule>
  </conditionalFormatting>
  <conditionalFormatting sqref="L28:L29">
    <cfRule type="cellIs" dxfId="454" priority="5" operator="equal">
      <formula>$P$7</formula>
    </cfRule>
    <cfRule type="cellIs" dxfId="453" priority="6" operator="equal">
      <formula>$P$6</formula>
    </cfRule>
    <cfRule type="cellIs" dxfId="452" priority="7" operator="equal">
      <formula>$P$5</formula>
    </cfRule>
    <cfRule type="cellIs" dxfId="451" priority="8" operator="equal">
      <formula>$P$4</formula>
    </cfRule>
  </conditionalFormatting>
  <conditionalFormatting sqref="L13">
    <cfRule type="cellIs" dxfId="87" priority="1" operator="equal">
      <formula>$P$7</formula>
    </cfRule>
    <cfRule type="cellIs" dxfId="86" priority="2" operator="equal">
      <formula>$P$6</formula>
    </cfRule>
    <cfRule type="cellIs" dxfId="85" priority="3" operator="equal">
      <formula>$P$5</formula>
    </cfRule>
    <cfRule type="cellIs" dxfId="84" priority="4" operator="equal">
      <formula>$P$4</formula>
    </cfRule>
  </conditionalFormatting>
  <dataValidations count="1">
    <dataValidation type="list" allowBlank="1" showInputMessage="1" showErrorMessage="1" sqref="L28:L29 L17:L20 L24:L25 L5:L9 L13" xr:uid="{00000000-0002-0000-0900-000001000000}">
      <formula1>$P$4:$P$7</formula1>
    </dataValidation>
  </dataValidations>
  <pageMargins left="0.51181102362204722" right="0.51181102362204722" top="0.55118110236220474" bottom="0.35433070866141736" header="0.31496062992125984" footer="0.31496062992125984"/>
  <pageSetup paperSize="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P39"/>
  <sheetViews>
    <sheetView topLeftCell="A10" zoomScaleNormal="100" workbookViewId="0">
      <selection activeCell="S14" sqref="S14"/>
    </sheetView>
  </sheetViews>
  <sheetFormatPr defaultRowHeight="15" x14ac:dyDescent="0.25"/>
  <cols>
    <col min="1" max="1" width="13.42578125" customWidth="1"/>
    <col min="2" max="2" width="43.85546875" customWidth="1"/>
    <col min="3" max="3" width="40.42578125" customWidth="1"/>
    <col min="4" max="4" width="39.7109375" customWidth="1"/>
    <col min="5" max="5" width="8.140625" hidden="1" customWidth="1"/>
    <col min="6" max="6" width="7.28515625" hidden="1" customWidth="1"/>
    <col min="7" max="7" width="7.85546875" hidden="1" customWidth="1"/>
    <col min="8" max="8" width="10" hidden="1" customWidth="1"/>
    <col min="9" max="10" width="7.28515625" hidden="1" customWidth="1"/>
    <col min="11" max="11" width="8.85546875" hidden="1" customWidth="1"/>
    <col min="13" max="13" width="63.140625" customWidth="1"/>
    <col min="14" max="14" width="0" hidden="1" customWidth="1"/>
    <col min="15" max="15" width="9.140625" hidden="1" customWidth="1"/>
    <col min="16" max="16" width="1.28515625" hidden="1" customWidth="1"/>
    <col min="17" max="18" width="0" hidden="1" customWidth="1"/>
  </cols>
  <sheetData>
    <row r="1" spans="1:16" ht="18.75" thickBot="1" x14ac:dyDescent="0.3">
      <c r="A1" s="816" t="s">
        <v>549</v>
      </c>
      <c r="B1" s="816"/>
      <c r="C1" s="816"/>
      <c r="D1" s="816"/>
      <c r="E1" s="816"/>
      <c r="F1" s="816"/>
      <c r="G1" s="816"/>
      <c r="H1" s="816"/>
      <c r="I1" s="816"/>
      <c r="J1" s="816"/>
      <c r="K1" s="816"/>
      <c r="L1" s="816"/>
      <c r="M1" s="816"/>
    </row>
    <row r="2" spans="1:16" ht="8.25" hidden="1" customHeight="1" thickBot="1" x14ac:dyDescent="0.3"/>
    <row r="3" spans="1:16" s="161" customFormat="1" ht="17.25" customHeight="1" x14ac:dyDescent="0.25">
      <c r="A3" s="253" t="s">
        <v>190</v>
      </c>
      <c r="B3" s="254"/>
      <c r="C3" s="254"/>
      <c r="D3" s="254"/>
      <c r="E3" s="254"/>
      <c r="F3" s="254"/>
      <c r="G3" s="254"/>
      <c r="H3" s="254"/>
      <c r="I3" s="254"/>
      <c r="J3" s="254"/>
      <c r="K3" s="254"/>
      <c r="L3" s="254"/>
      <c r="M3" s="255"/>
    </row>
    <row r="4" spans="1:16" s="161" customFormat="1" ht="27.75" customHeight="1" thickBot="1" x14ac:dyDescent="0.3">
      <c r="A4" s="256" t="s">
        <v>0</v>
      </c>
      <c r="B4" s="257" t="s">
        <v>1</v>
      </c>
      <c r="C4" s="258" t="s">
        <v>15</v>
      </c>
      <c r="D4" s="257" t="s">
        <v>18</v>
      </c>
      <c r="E4" s="257" t="s">
        <v>18</v>
      </c>
      <c r="F4" s="257" t="s">
        <v>18</v>
      </c>
      <c r="G4" s="257" t="s">
        <v>18</v>
      </c>
      <c r="H4" s="257" t="s">
        <v>18</v>
      </c>
      <c r="I4" s="257" t="s">
        <v>18</v>
      </c>
      <c r="J4" s="257" t="s">
        <v>18</v>
      </c>
      <c r="K4" s="257" t="s">
        <v>18</v>
      </c>
      <c r="L4" s="257" t="s">
        <v>19</v>
      </c>
      <c r="M4" s="260" t="s">
        <v>141</v>
      </c>
      <c r="O4" s="581"/>
      <c r="P4" s="161" t="s">
        <v>140</v>
      </c>
    </row>
    <row r="5" spans="1:16" ht="27.75" customHeight="1" x14ac:dyDescent="0.25">
      <c r="A5" s="814" t="s">
        <v>198</v>
      </c>
      <c r="B5" s="130" t="s">
        <v>42</v>
      </c>
      <c r="C5" s="485" t="s">
        <v>46</v>
      </c>
      <c r="D5" s="747" t="s">
        <v>51</v>
      </c>
      <c r="E5" s="747" t="s">
        <v>51</v>
      </c>
      <c r="F5" s="747" t="s">
        <v>51</v>
      </c>
      <c r="G5" s="747" t="s">
        <v>51</v>
      </c>
      <c r="H5" s="747" t="s">
        <v>51</v>
      </c>
      <c r="I5" s="747" t="s">
        <v>51</v>
      </c>
      <c r="J5" s="747" t="s">
        <v>51</v>
      </c>
      <c r="K5" s="747" t="s">
        <v>51</v>
      </c>
      <c r="L5" s="699" t="s">
        <v>500</v>
      </c>
      <c r="M5" s="695" t="s">
        <v>495</v>
      </c>
      <c r="O5" s="580"/>
      <c r="P5" s="161" t="s">
        <v>470</v>
      </c>
    </row>
    <row r="6" spans="1:16" ht="52.5" customHeight="1" x14ac:dyDescent="0.25">
      <c r="A6" s="815"/>
      <c r="B6" s="130" t="s">
        <v>43</v>
      </c>
      <c r="C6" s="130" t="s">
        <v>50</v>
      </c>
      <c r="D6" s="130" t="s">
        <v>53</v>
      </c>
      <c r="E6" s="130" t="s">
        <v>53</v>
      </c>
      <c r="F6" s="130" t="s">
        <v>53</v>
      </c>
      <c r="G6" s="130" t="s">
        <v>53</v>
      </c>
      <c r="H6" s="130" t="s">
        <v>53</v>
      </c>
      <c r="I6" s="130" t="s">
        <v>53</v>
      </c>
      <c r="J6" s="130" t="s">
        <v>53</v>
      </c>
      <c r="K6" s="130" t="s">
        <v>53</v>
      </c>
      <c r="L6" s="749" t="s">
        <v>500</v>
      </c>
      <c r="M6" s="696" t="s">
        <v>486</v>
      </c>
      <c r="O6" s="657"/>
      <c r="P6" s="161" t="s">
        <v>471</v>
      </c>
    </row>
    <row r="7" spans="1:16" ht="27" customHeight="1" x14ac:dyDescent="0.25">
      <c r="A7" s="202"/>
      <c r="B7" s="738" t="s">
        <v>44</v>
      </c>
      <c r="C7" s="738" t="s">
        <v>47</v>
      </c>
      <c r="D7" s="616" t="s">
        <v>346</v>
      </c>
      <c r="E7" s="616" t="s">
        <v>346</v>
      </c>
      <c r="F7" s="616" t="s">
        <v>346</v>
      </c>
      <c r="G7" s="616" t="s">
        <v>346</v>
      </c>
      <c r="H7" s="616" t="s">
        <v>346</v>
      </c>
      <c r="I7" s="616" t="s">
        <v>346</v>
      </c>
      <c r="J7" s="616" t="s">
        <v>346</v>
      </c>
      <c r="K7" s="616" t="s">
        <v>346</v>
      </c>
      <c r="L7" s="749" t="s">
        <v>500</v>
      </c>
      <c r="M7" s="696" t="s">
        <v>487</v>
      </c>
      <c r="O7" s="703"/>
      <c r="P7" t="s">
        <v>500</v>
      </c>
    </row>
    <row r="8" spans="1:16" ht="26.25" customHeight="1" x14ac:dyDescent="0.25">
      <c r="A8" s="202"/>
      <c r="B8" s="130" t="s">
        <v>35</v>
      </c>
      <c r="C8" s="130" t="s">
        <v>48</v>
      </c>
      <c r="D8" s="615" t="s">
        <v>567</v>
      </c>
      <c r="E8" s="615" t="s">
        <v>52</v>
      </c>
      <c r="F8" s="615" t="s">
        <v>52</v>
      </c>
      <c r="G8" s="615" t="s">
        <v>52</v>
      </c>
      <c r="H8" s="615" t="s">
        <v>52</v>
      </c>
      <c r="I8" s="615" t="s">
        <v>52</v>
      </c>
      <c r="J8" s="615" t="s">
        <v>52</v>
      </c>
      <c r="K8" s="615" t="s">
        <v>52</v>
      </c>
      <c r="L8" s="749" t="s">
        <v>500</v>
      </c>
      <c r="M8" s="696" t="s">
        <v>490</v>
      </c>
    </row>
    <row r="9" spans="1:16" ht="27" customHeight="1" x14ac:dyDescent="0.25">
      <c r="A9" s="202" t="s">
        <v>202</v>
      </c>
      <c r="B9" s="747" t="s">
        <v>45</v>
      </c>
      <c r="C9" s="738" t="s">
        <v>54</v>
      </c>
      <c r="D9" s="873" t="s">
        <v>347</v>
      </c>
      <c r="E9" s="639" t="s">
        <v>347</v>
      </c>
      <c r="F9" s="639" t="s">
        <v>347</v>
      </c>
      <c r="G9" s="639" t="s">
        <v>347</v>
      </c>
      <c r="H9" s="639" t="s">
        <v>347</v>
      </c>
      <c r="I9" s="639" t="s">
        <v>347</v>
      </c>
      <c r="J9" s="639" t="s">
        <v>347</v>
      </c>
      <c r="K9" s="639" t="s">
        <v>347</v>
      </c>
      <c r="L9" s="827" t="s">
        <v>500</v>
      </c>
      <c r="M9" s="696" t="s">
        <v>491</v>
      </c>
    </row>
    <row r="10" spans="1:16" ht="27.75" customHeight="1" thickBot="1" x14ac:dyDescent="0.3">
      <c r="A10" s="202"/>
      <c r="B10" s="387"/>
      <c r="C10" s="737" t="s">
        <v>49</v>
      </c>
      <c r="D10" s="874"/>
      <c r="E10" s="388"/>
      <c r="F10" s="388"/>
      <c r="G10" s="388"/>
      <c r="H10" s="388"/>
      <c r="I10" s="388"/>
      <c r="J10" s="388"/>
      <c r="K10" s="388"/>
      <c r="L10" s="830"/>
      <c r="M10" s="729" t="s">
        <v>492</v>
      </c>
    </row>
    <row r="11" spans="1:16" ht="18" customHeight="1" x14ac:dyDescent="0.25">
      <c r="A11" s="188" t="s">
        <v>191</v>
      </c>
      <c r="B11" s="189"/>
      <c r="C11" s="189"/>
      <c r="D11" s="189"/>
      <c r="E11" s="189"/>
      <c r="F11" s="189"/>
      <c r="G11" s="189"/>
      <c r="H11" s="189"/>
      <c r="I11" s="189"/>
      <c r="J11" s="189"/>
      <c r="K11" s="189"/>
      <c r="L11" s="189"/>
      <c r="M11" s="192"/>
    </row>
    <row r="12" spans="1:16" ht="28.5" customHeight="1" thickBot="1" x14ac:dyDescent="0.3">
      <c r="A12" s="239" t="s">
        <v>0</v>
      </c>
      <c r="B12" s="240" t="s">
        <v>1</v>
      </c>
      <c r="C12" s="241" t="s">
        <v>17</v>
      </c>
      <c r="D12" s="240" t="s">
        <v>18</v>
      </c>
      <c r="E12" s="240" t="s">
        <v>18</v>
      </c>
      <c r="F12" s="240" t="s">
        <v>18</v>
      </c>
      <c r="G12" s="240" t="s">
        <v>18</v>
      </c>
      <c r="H12" s="240" t="s">
        <v>18</v>
      </c>
      <c r="I12" s="240" t="s">
        <v>18</v>
      </c>
      <c r="J12" s="240" t="s">
        <v>18</v>
      </c>
      <c r="K12" s="240" t="s">
        <v>18</v>
      </c>
      <c r="L12" s="240" t="s">
        <v>19</v>
      </c>
      <c r="M12" s="242" t="s">
        <v>141</v>
      </c>
    </row>
    <row r="13" spans="1:16" ht="42" customHeight="1" x14ac:dyDescent="0.25">
      <c r="A13" s="815" t="s">
        <v>197</v>
      </c>
      <c r="B13" s="165" t="s">
        <v>6</v>
      </c>
      <c r="C13" s="817" t="s">
        <v>22</v>
      </c>
      <c r="D13" s="836" t="s">
        <v>610</v>
      </c>
      <c r="E13" s="158" t="s">
        <v>244</v>
      </c>
      <c r="F13" s="158" t="s">
        <v>244</v>
      </c>
      <c r="G13" s="158" t="s">
        <v>244</v>
      </c>
      <c r="H13" s="158" t="s">
        <v>244</v>
      </c>
      <c r="I13" s="158" t="s">
        <v>244</v>
      </c>
      <c r="J13" s="158" t="s">
        <v>244</v>
      </c>
      <c r="K13" s="158" t="s">
        <v>244</v>
      </c>
      <c r="L13" s="827" t="s">
        <v>500</v>
      </c>
      <c r="M13" s="930" t="s">
        <v>611</v>
      </c>
    </row>
    <row r="14" spans="1:16" ht="218.25" customHeight="1" thickBot="1" x14ac:dyDescent="0.3">
      <c r="A14" s="835"/>
      <c r="B14" s="165" t="s">
        <v>7</v>
      </c>
      <c r="C14" s="817"/>
      <c r="D14" s="837"/>
      <c r="E14" s="740"/>
      <c r="F14" s="740"/>
      <c r="G14" s="740"/>
      <c r="H14" s="740"/>
      <c r="I14" s="740"/>
      <c r="J14" s="740"/>
      <c r="K14" s="740"/>
      <c r="L14" s="830"/>
      <c r="M14" s="931"/>
    </row>
    <row r="15" spans="1:16" s="161" customFormat="1" ht="17.25" customHeight="1" x14ac:dyDescent="0.25">
      <c r="A15" s="543" t="s">
        <v>203</v>
      </c>
      <c r="B15" s="544"/>
      <c r="C15" s="544"/>
      <c r="D15" s="544"/>
      <c r="E15" s="544"/>
      <c r="F15" s="544"/>
      <c r="G15" s="544"/>
      <c r="H15" s="544"/>
      <c r="I15" s="544"/>
      <c r="J15" s="544"/>
      <c r="K15" s="544"/>
      <c r="L15" s="544"/>
      <c r="M15" s="545"/>
    </row>
    <row r="16" spans="1:16" s="161" customFormat="1" ht="29.25" customHeight="1" thickBot="1" x14ac:dyDescent="0.3">
      <c r="A16" s="546" t="s">
        <v>0</v>
      </c>
      <c r="B16" s="547" t="s">
        <v>1</v>
      </c>
      <c r="C16" s="547" t="s">
        <v>15</v>
      </c>
      <c r="D16" s="547" t="s">
        <v>27</v>
      </c>
      <c r="E16" s="547" t="s">
        <v>27</v>
      </c>
      <c r="F16" s="547" t="s">
        <v>27</v>
      </c>
      <c r="G16" s="547" t="s">
        <v>27</v>
      </c>
      <c r="H16" s="547" t="s">
        <v>27</v>
      </c>
      <c r="I16" s="547" t="s">
        <v>27</v>
      </c>
      <c r="J16" s="547" t="s">
        <v>27</v>
      </c>
      <c r="K16" s="547" t="s">
        <v>27</v>
      </c>
      <c r="L16" s="547" t="s">
        <v>19</v>
      </c>
      <c r="M16" s="548" t="s">
        <v>141</v>
      </c>
    </row>
    <row r="17" spans="1:13" s="161" customFormat="1" ht="39" customHeight="1" thickBot="1" x14ac:dyDescent="0.3">
      <c r="A17" s="814" t="s">
        <v>204</v>
      </c>
      <c r="B17" s="385" t="s">
        <v>31</v>
      </c>
      <c r="C17" s="57" t="s">
        <v>32</v>
      </c>
      <c r="D17" s="753" t="s">
        <v>354</v>
      </c>
      <c r="E17" s="753" t="s">
        <v>354</v>
      </c>
      <c r="F17" s="753" t="s">
        <v>354</v>
      </c>
      <c r="G17" s="753" t="s">
        <v>354</v>
      </c>
      <c r="H17" s="753" t="s">
        <v>354</v>
      </c>
      <c r="I17" s="753" t="s">
        <v>354</v>
      </c>
      <c r="J17" s="753" t="s">
        <v>354</v>
      </c>
      <c r="K17" s="753" t="s">
        <v>354</v>
      </c>
      <c r="L17" s="699" t="s">
        <v>500</v>
      </c>
      <c r="M17" s="755" t="s">
        <v>582</v>
      </c>
    </row>
    <row r="18" spans="1:13" s="161" customFormat="1" ht="28.5" customHeight="1" x14ac:dyDescent="0.25">
      <c r="A18" s="815"/>
      <c r="B18" s="62" t="s">
        <v>34</v>
      </c>
      <c r="C18" s="62" t="s">
        <v>37</v>
      </c>
      <c r="D18" s="618" t="s">
        <v>353</v>
      </c>
      <c r="E18" s="618" t="s">
        <v>353</v>
      </c>
      <c r="F18" s="618" t="s">
        <v>353</v>
      </c>
      <c r="G18" s="618" t="s">
        <v>353</v>
      </c>
      <c r="H18" s="618" t="s">
        <v>353</v>
      </c>
      <c r="I18" s="618" t="s">
        <v>353</v>
      </c>
      <c r="J18" s="618" t="s">
        <v>353</v>
      </c>
      <c r="K18" s="618" t="s">
        <v>353</v>
      </c>
      <c r="L18" s="749" t="s">
        <v>500</v>
      </c>
      <c r="M18" s="871" t="s">
        <v>583</v>
      </c>
    </row>
    <row r="19" spans="1:13" s="161" customFormat="1" ht="27" customHeight="1" thickBot="1" x14ac:dyDescent="0.3">
      <c r="A19" s="815"/>
      <c r="B19" s="64" t="s">
        <v>36</v>
      </c>
      <c r="C19" s="65" t="s">
        <v>39</v>
      </c>
      <c r="D19" s="619" t="s">
        <v>352</v>
      </c>
      <c r="E19" s="619" t="s">
        <v>352</v>
      </c>
      <c r="F19" s="619" t="s">
        <v>352</v>
      </c>
      <c r="G19" s="619" t="s">
        <v>352</v>
      </c>
      <c r="H19" s="619" t="s">
        <v>352</v>
      </c>
      <c r="I19" s="619" t="s">
        <v>352</v>
      </c>
      <c r="J19" s="619" t="s">
        <v>352</v>
      </c>
      <c r="K19" s="619" t="s">
        <v>352</v>
      </c>
      <c r="L19" s="749" t="s">
        <v>140</v>
      </c>
      <c r="M19" s="872"/>
    </row>
    <row r="20" spans="1:13" s="161" customFormat="1" ht="40.5" customHeight="1" thickBot="1" x14ac:dyDescent="0.3">
      <c r="A20" s="835"/>
      <c r="B20" s="383" t="s">
        <v>35</v>
      </c>
      <c r="C20" s="383" t="s">
        <v>38</v>
      </c>
      <c r="D20" s="383" t="s">
        <v>40</v>
      </c>
      <c r="E20" s="383" t="s">
        <v>40</v>
      </c>
      <c r="F20" s="383" t="s">
        <v>40</v>
      </c>
      <c r="G20" s="383" t="s">
        <v>40</v>
      </c>
      <c r="H20" s="383" t="s">
        <v>40</v>
      </c>
      <c r="I20" s="383" t="s">
        <v>40</v>
      </c>
      <c r="J20" s="383" t="s">
        <v>40</v>
      </c>
      <c r="K20" s="383" t="s">
        <v>40</v>
      </c>
      <c r="L20" s="750" t="s">
        <v>500</v>
      </c>
      <c r="M20" s="755" t="s">
        <v>524</v>
      </c>
    </row>
    <row r="21" spans="1:13" ht="16.5" customHeight="1" thickBot="1" x14ac:dyDescent="0.3">
      <c r="A21" s="32" t="s">
        <v>192</v>
      </c>
      <c r="B21" s="20"/>
      <c r="C21" s="21"/>
      <c r="D21" s="22"/>
      <c r="E21" s="22"/>
      <c r="F21" s="22"/>
      <c r="G21" s="22"/>
      <c r="H21" s="22"/>
      <c r="I21" s="22"/>
      <c r="J21" s="22"/>
      <c r="K21" s="22"/>
      <c r="L21" s="22"/>
      <c r="M21" s="628"/>
    </row>
    <row r="22" spans="1:13" ht="15.75" x14ac:dyDescent="0.25">
      <c r="A22" s="177" t="s">
        <v>193</v>
      </c>
      <c r="B22" s="178"/>
      <c r="C22" s="178"/>
      <c r="D22" s="178"/>
      <c r="E22" s="178"/>
      <c r="F22" s="178"/>
      <c r="G22" s="178"/>
      <c r="H22" s="178"/>
      <c r="I22" s="178"/>
      <c r="J22" s="178"/>
      <c r="K22" s="178"/>
      <c r="L22" s="178"/>
      <c r="M22" s="179"/>
    </row>
    <row r="23" spans="1:13" ht="30" customHeight="1" thickBot="1" x14ac:dyDescent="0.3">
      <c r="A23" s="244" t="s">
        <v>0</v>
      </c>
      <c r="B23" s="234" t="s">
        <v>1</v>
      </c>
      <c r="C23" s="245" t="s">
        <v>15</v>
      </c>
      <c r="D23" s="234" t="s">
        <v>18</v>
      </c>
      <c r="E23" s="234" t="s">
        <v>18</v>
      </c>
      <c r="F23" s="234" t="s">
        <v>18</v>
      </c>
      <c r="G23" s="234" t="s">
        <v>18</v>
      </c>
      <c r="H23" s="234" t="s">
        <v>18</v>
      </c>
      <c r="I23" s="234" t="s">
        <v>18</v>
      </c>
      <c r="J23" s="234" t="s">
        <v>18</v>
      </c>
      <c r="K23" s="234" t="s">
        <v>18</v>
      </c>
      <c r="L23" s="234" t="s">
        <v>19</v>
      </c>
      <c r="M23" s="246" t="s">
        <v>141</v>
      </c>
    </row>
    <row r="24" spans="1:13" ht="27" customHeight="1" x14ac:dyDescent="0.25">
      <c r="A24" s="814" t="s">
        <v>195</v>
      </c>
      <c r="B24" s="836" t="s">
        <v>9</v>
      </c>
      <c r="C24" s="218" t="s">
        <v>10</v>
      </c>
      <c r="D24" s="218" t="s">
        <v>29</v>
      </c>
      <c r="E24" s="218" t="s">
        <v>29</v>
      </c>
      <c r="F24" s="218" t="s">
        <v>29</v>
      </c>
      <c r="G24" s="218" t="s">
        <v>29</v>
      </c>
      <c r="H24" s="218" t="s">
        <v>29</v>
      </c>
      <c r="I24" s="218" t="s">
        <v>29</v>
      </c>
      <c r="J24" s="218" t="s">
        <v>29</v>
      </c>
      <c r="K24" s="218" t="s">
        <v>29</v>
      </c>
      <c r="L24" s="699" t="s">
        <v>500</v>
      </c>
      <c r="M24" s="635"/>
    </row>
    <row r="25" spans="1:13" ht="29.25" customHeight="1" thickBot="1" x14ac:dyDescent="0.3">
      <c r="A25" s="815"/>
      <c r="B25" s="817"/>
      <c r="C25" s="164" t="s">
        <v>23</v>
      </c>
      <c r="D25" s="164" t="s">
        <v>30</v>
      </c>
      <c r="E25" s="164" t="s">
        <v>30</v>
      </c>
      <c r="F25" s="164" t="s">
        <v>30</v>
      </c>
      <c r="G25" s="164" t="s">
        <v>30</v>
      </c>
      <c r="H25" s="164" t="s">
        <v>30</v>
      </c>
      <c r="I25" s="164" t="s">
        <v>30</v>
      </c>
      <c r="J25" s="164" t="s">
        <v>30</v>
      </c>
      <c r="K25" s="164" t="s">
        <v>30</v>
      </c>
      <c r="L25" s="750" t="s">
        <v>500</v>
      </c>
      <c r="M25" s="640"/>
    </row>
    <row r="26" spans="1:13" ht="15.75" customHeight="1" x14ac:dyDescent="0.25">
      <c r="A26" s="186" t="s">
        <v>194</v>
      </c>
      <c r="B26" s="187"/>
      <c r="C26" s="187"/>
      <c r="D26" s="187"/>
      <c r="E26" s="187"/>
      <c r="F26" s="187"/>
      <c r="G26" s="187"/>
      <c r="H26" s="187"/>
      <c r="I26" s="187"/>
      <c r="J26" s="187"/>
      <c r="K26" s="187"/>
      <c r="L26" s="187"/>
      <c r="M26" s="191"/>
    </row>
    <row r="27" spans="1:13" ht="27.75" customHeight="1" thickBot="1" x14ac:dyDescent="0.3">
      <c r="A27" s="236" t="s">
        <v>0</v>
      </c>
      <c r="B27" s="233" t="s">
        <v>1</v>
      </c>
      <c r="C27" s="237" t="s">
        <v>15</v>
      </c>
      <c r="D27" s="233" t="s">
        <v>18</v>
      </c>
      <c r="E27" s="233" t="s">
        <v>18</v>
      </c>
      <c r="F27" s="233" t="s">
        <v>18</v>
      </c>
      <c r="G27" s="233" t="s">
        <v>18</v>
      </c>
      <c r="H27" s="233" t="s">
        <v>18</v>
      </c>
      <c r="I27" s="233" t="s">
        <v>18</v>
      </c>
      <c r="J27" s="233" t="s">
        <v>18</v>
      </c>
      <c r="K27" s="233" t="s">
        <v>18</v>
      </c>
      <c r="L27" s="233" t="s">
        <v>19</v>
      </c>
      <c r="M27" s="238" t="s">
        <v>141</v>
      </c>
    </row>
    <row r="28" spans="1:13" ht="29.25" customHeight="1" x14ac:dyDescent="0.25">
      <c r="A28" s="814" t="s">
        <v>196</v>
      </c>
      <c r="B28" s="836" t="s">
        <v>11</v>
      </c>
      <c r="C28" s="414" t="s">
        <v>20</v>
      </c>
      <c r="D28" s="93" t="s">
        <v>239</v>
      </c>
      <c r="E28" s="93" t="s">
        <v>239</v>
      </c>
      <c r="F28" s="93" t="s">
        <v>239</v>
      </c>
      <c r="G28" s="93" t="s">
        <v>239</v>
      </c>
      <c r="H28" s="93" t="s">
        <v>239</v>
      </c>
      <c r="I28" s="93" t="s">
        <v>239</v>
      </c>
      <c r="J28" s="93" t="s">
        <v>239</v>
      </c>
      <c r="K28" s="93" t="s">
        <v>239</v>
      </c>
      <c r="L28" s="699" t="s">
        <v>500</v>
      </c>
      <c r="M28" s="821" t="s">
        <v>484</v>
      </c>
    </row>
    <row r="29" spans="1:13" ht="31.5" customHeight="1" thickBot="1" x14ac:dyDescent="0.3">
      <c r="A29" s="835"/>
      <c r="B29" s="837"/>
      <c r="C29" s="415" t="s">
        <v>12</v>
      </c>
      <c r="D29" s="180" t="s">
        <v>240</v>
      </c>
      <c r="E29" s="180" t="s">
        <v>240</v>
      </c>
      <c r="F29" s="180" t="s">
        <v>240</v>
      </c>
      <c r="G29" s="180" t="s">
        <v>240</v>
      </c>
      <c r="H29" s="180" t="s">
        <v>240</v>
      </c>
      <c r="I29" s="180" t="s">
        <v>240</v>
      </c>
      <c r="J29" s="180" t="s">
        <v>240</v>
      </c>
      <c r="K29" s="180" t="s">
        <v>240</v>
      </c>
      <c r="L29" s="750" t="s">
        <v>500</v>
      </c>
      <c r="M29" s="822"/>
    </row>
    <row r="30" spans="1:13" ht="18.75" customHeight="1" x14ac:dyDescent="0.25"/>
    <row r="31" spans="1:13" x14ac:dyDescent="0.25">
      <c r="A31" s="1"/>
      <c r="B31" s="163"/>
      <c r="C31" s="163"/>
      <c r="D31" s="163"/>
      <c r="E31" s="4"/>
      <c r="F31" s="4"/>
    </row>
    <row r="32" spans="1:13" x14ac:dyDescent="0.25">
      <c r="A32" s="1"/>
      <c r="B32" s="163"/>
      <c r="C32" s="163"/>
      <c r="D32" s="163"/>
      <c r="E32" s="4"/>
      <c r="F32" s="4"/>
      <c r="G32" s="856" t="s">
        <v>302</v>
      </c>
      <c r="H32" s="856"/>
      <c r="I32" s="856"/>
      <c r="J32" s="856"/>
      <c r="K32" s="856"/>
    </row>
    <row r="33" spans="1:6" x14ac:dyDescent="0.25">
      <c r="A33" s="1"/>
      <c r="B33" s="163"/>
      <c r="C33" s="163"/>
      <c r="D33" s="163"/>
      <c r="E33" s="4"/>
      <c r="F33" s="4"/>
    </row>
    <row r="34" spans="1:6" x14ac:dyDescent="0.25">
      <c r="A34" s="1"/>
      <c r="B34" s="163"/>
      <c r="C34" s="163"/>
      <c r="D34" s="163"/>
      <c r="E34" s="5"/>
      <c r="F34" s="5"/>
    </row>
    <row r="35" spans="1:6" x14ac:dyDescent="0.25">
      <c r="A35" s="1"/>
      <c r="B35" s="163"/>
      <c r="C35" s="163"/>
      <c r="D35" s="163"/>
      <c r="E35" s="5"/>
      <c r="F35" s="5"/>
    </row>
    <row r="36" spans="1:6" x14ac:dyDescent="0.25">
      <c r="A36" s="1"/>
      <c r="B36" s="163"/>
      <c r="C36" s="163"/>
      <c r="D36" s="163"/>
      <c r="E36" s="5"/>
      <c r="F36" s="5"/>
    </row>
    <row r="37" spans="1:6" x14ac:dyDescent="0.25">
      <c r="A37" s="1"/>
      <c r="B37" s="163"/>
      <c r="C37" s="163"/>
      <c r="D37" s="163"/>
      <c r="E37" s="5"/>
      <c r="F37" s="5"/>
    </row>
    <row r="38" spans="1:6" x14ac:dyDescent="0.25">
      <c r="B38" s="29"/>
      <c r="D38" s="48"/>
      <c r="E38" s="49">
        <v>24.19</v>
      </c>
      <c r="F38" s="49"/>
    </row>
    <row r="39" spans="1:6" x14ac:dyDescent="0.25">
      <c r="B39" s="29"/>
      <c r="E39" s="42">
        <v>18</v>
      </c>
      <c r="F39" s="42"/>
    </row>
  </sheetData>
  <mergeCells count="17">
    <mergeCell ref="M13:M14"/>
    <mergeCell ref="A1:M1"/>
    <mergeCell ref="L9:L10"/>
    <mergeCell ref="L13:L14"/>
    <mergeCell ref="G32:K32"/>
    <mergeCell ref="A5:A6"/>
    <mergeCell ref="B28:B29"/>
    <mergeCell ref="C13:C14"/>
    <mergeCell ref="A13:A14"/>
    <mergeCell ref="A24:A25"/>
    <mergeCell ref="B24:B25"/>
    <mergeCell ref="M28:M29"/>
    <mergeCell ref="M18:M19"/>
    <mergeCell ref="D9:D10"/>
    <mergeCell ref="A17:A20"/>
    <mergeCell ref="A28:A29"/>
    <mergeCell ref="D13:D14"/>
  </mergeCells>
  <conditionalFormatting sqref="L5:L9">
    <cfRule type="cellIs" dxfId="447" priority="17" operator="equal">
      <formula>$P$7</formula>
    </cfRule>
    <cfRule type="cellIs" dxfId="446" priority="18" operator="equal">
      <formula>$P$6</formula>
    </cfRule>
    <cfRule type="cellIs" dxfId="445" priority="19" operator="equal">
      <formula>$P$5</formula>
    </cfRule>
    <cfRule type="cellIs" dxfId="444" priority="20" operator="equal">
      <formula>$P$4</formula>
    </cfRule>
  </conditionalFormatting>
  <conditionalFormatting sqref="L17:L20">
    <cfRule type="cellIs" dxfId="443" priority="13" operator="equal">
      <formula>$P$7</formula>
    </cfRule>
    <cfRule type="cellIs" dxfId="442" priority="14" operator="equal">
      <formula>$P$6</formula>
    </cfRule>
    <cfRule type="cellIs" dxfId="441" priority="15" operator="equal">
      <formula>$P$5</formula>
    </cfRule>
    <cfRule type="cellIs" dxfId="440" priority="16" operator="equal">
      <formula>$P$4</formula>
    </cfRule>
  </conditionalFormatting>
  <conditionalFormatting sqref="L24:L25">
    <cfRule type="cellIs" dxfId="439" priority="9" operator="equal">
      <formula>$P$7</formula>
    </cfRule>
    <cfRule type="cellIs" dxfId="438" priority="10" operator="equal">
      <formula>$P$6</formula>
    </cfRule>
    <cfRule type="cellIs" dxfId="437" priority="11" operator="equal">
      <formula>$P$5</formula>
    </cfRule>
    <cfRule type="cellIs" dxfId="436" priority="12" operator="equal">
      <formula>$P$4</formula>
    </cfRule>
  </conditionalFormatting>
  <conditionalFormatting sqref="L28:L29">
    <cfRule type="cellIs" dxfId="435" priority="5" operator="equal">
      <formula>$P$7</formula>
    </cfRule>
    <cfRule type="cellIs" dxfId="434" priority="6" operator="equal">
      <formula>$P$6</formula>
    </cfRule>
    <cfRule type="cellIs" dxfId="433" priority="7" operator="equal">
      <formula>$P$5</formula>
    </cfRule>
    <cfRule type="cellIs" dxfId="432" priority="8" operator="equal">
      <formula>$P$4</formula>
    </cfRule>
  </conditionalFormatting>
  <conditionalFormatting sqref="L13">
    <cfRule type="cellIs" dxfId="79" priority="1" operator="equal">
      <formula>$P$7</formula>
    </cfRule>
    <cfRule type="cellIs" dxfId="78" priority="2" operator="equal">
      <formula>$P$6</formula>
    </cfRule>
    <cfRule type="cellIs" dxfId="77" priority="3" operator="equal">
      <formula>$P$5</formula>
    </cfRule>
    <cfRule type="cellIs" dxfId="76" priority="4" operator="equal">
      <formula>$P$4</formula>
    </cfRule>
  </conditionalFormatting>
  <dataValidations count="1">
    <dataValidation type="list" allowBlank="1" showInputMessage="1" showErrorMessage="1" sqref="L28:L29 L17:L20 L24:L25 L5:L9 L13" xr:uid="{00000000-0002-0000-0A00-000001000000}">
      <formula1>$P$4:$P$7</formula1>
    </dataValidation>
  </dataValidations>
  <pageMargins left="0.51181102362204722" right="0.51181102362204722" top="0.55118110236220474" bottom="0.55118110236220474" header="0.31496062992125984" footer="0.31496062992125984"/>
  <pageSetup paperSize="8"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P36"/>
  <sheetViews>
    <sheetView showWhiteSpace="0" topLeftCell="A12" zoomScaleNormal="100" workbookViewId="0">
      <selection activeCell="F13" sqref="F13:F15"/>
    </sheetView>
  </sheetViews>
  <sheetFormatPr defaultRowHeight="15" x14ac:dyDescent="0.25"/>
  <cols>
    <col min="1" max="1" width="18" style="161" customWidth="1"/>
    <col min="2" max="2" width="46.85546875" style="161" customWidth="1"/>
    <col min="3" max="3" width="44.42578125" style="161" customWidth="1"/>
    <col min="4" max="4" width="33.7109375" style="161" customWidth="1"/>
    <col min="5" max="5" width="8.140625" style="161" customWidth="1"/>
    <col min="6" max="6" width="57.7109375" style="161" customWidth="1"/>
    <col min="7" max="7" width="7.7109375" style="161" hidden="1" customWidth="1"/>
    <col min="8" max="8" width="7.5703125" style="161" hidden="1" customWidth="1"/>
    <col min="9" max="9" width="10" style="161" hidden="1" customWidth="1"/>
    <col min="10" max="10" width="7.28515625" style="161" hidden="1" customWidth="1"/>
    <col min="11" max="11" width="6.85546875" style="161" hidden="1" customWidth="1"/>
    <col min="12" max="12" width="8.7109375" style="161" hidden="1" customWidth="1"/>
    <col min="13" max="14" width="0" style="161" hidden="1" customWidth="1"/>
    <col min="15" max="16" width="9.140625" style="161" hidden="1" customWidth="1"/>
    <col min="17" max="16384" width="9.140625" style="161"/>
  </cols>
  <sheetData>
    <row r="1" spans="1:16" ht="16.5" customHeight="1" x14ac:dyDescent="0.25">
      <c r="A1" s="816" t="s">
        <v>548</v>
      </c>
      <c r="B1" s="816"/>
      <c r="C1" s="816"/>
      <c r="D1" s="816"/>
      <c r="E1" s="816"/>
      <c r="F1" s="816"/>
      <c r="I1" s="875" t="s">
        <v>291</v>
      </c>
      <c r="J1" s="876"/>
      <c r="K1" s="876"/>
      <c r="L1" s="876"/>
    </row>
    <row r="2" spans="1:16" ht="7.5" customHeight="1" thickBot="1" x14ac:dyDescent="0.3"/>
    <row r="3" spans="1:16" ht="16.5" hidden="1" thickBot="1" x14ac:dyDescent="0.3">
      <c r="A3" s="212" t="s">
        <v>14</v>
      </c>
      <c r="B3" s="211"/>
      <c r="C3" s="211"/>
      <c r="D3" s="211"/>
      <c r="E3" s="211"/>
      <c r="F3" s="231"/>
      <c r="G3" s="211"/>
      <c r="H3" s="211"/>
      <c r="I3" s="211"/>
      <c r="J3" s="211"/>
      <c r="K3" s="211"/>
      <c r="L3" s="210"/>
    </row>
    <row r="4" spans="1:16" ht="26.25" hidden="1" thickBot="1" x14ac:dyDescent="0.3">
      <c r="A4" s="209" t="s">
        <v>0</v>
      </c>
      <c r="B4" s="207" t="s">
        <v>1</v>
      </c>
      <c r="C4" s="207" t="s">
        <v>15</v>
      </c>
      <c r="D4" s="207" t="s">
        <v>27</v>
      </c>
      <c r="E4" s="124" t="s">
        <v>19</v>
      </c>
      <c r="F4" s="207" t="s">
        <v>141</v>
      </c>
      <c r="G4" s="229" t="s">
        <v>25</v>
      </c>
      <c r="H4" s="207" t="s">
        <v>2</v>
      </c>
      <c r="I4" s="207" t="s">
        <v>3</v>
      </c>
      <c r="J4" s="207" t="s">
        <v>4</v>
      </c>
      <c r="K4" s="207" t="s">
        <v>60</v>
      </c>
      <c r="L4" s="206" t="s">
        <v>16</v>
      </c>
      <c r="M4" s="190"/>
      <c r="N4" s="190"/>
      <c r="O4" s="581"/>
      <c r="P4" s="161" t="s">
        <v>140</v>
      </c>
    </row>
    <row r="5" spans="1:16" ht="51.75" hidden="1" thickBot="1" x14ac:dyDescent="0.3">
      <c r="A5" s="248" t="s">
        <v>62</v>
      </c>
      <c r="B5" s="218" t="s">
        <v>144</v>
      </c>
      <c r="C5" s="158"/>
      <c r="D5" s="158"/>
      <c r="E5" s="184"/>
      <c r="F5" s="249"/>
      <c r="G5" s="250"/>
      <c r="H5" s="214"/>
      <c r="I5" s="214"/>
      <c r="J5" s="214"/>
      <c r="K5" s="53"/>
      <c r="L5" s="55">
        <f>$K$5*$J$5/100</f>
        <v>0</v>
      </c>
      <c r="M5" s="190"/>
      <c r="N5" s="190"/>
      <c r="O5" s="580"/>
      <c r="P5" s="161" t="s">
        <v>470</v>
      </c>
    </row>
    <row r="6" spans="1:16" ht="15.75" x14ac:dyDescent="0.25">
      <c r="A6" s="253" t="s">
        <v>190</v>
      </c>
      <c r="B6" s="254"/>
      <c r="C6" s="254"/>
      <c r="D6" s="254"/>
      <c r="E6" s="254"/>
      <c r="F6" s="255"/>
      <c r="G6" s="254"/>
      <c r="H6" s="254"/>
      <c r="I6" s="254"/>
      <c r="J6" s="254"/>
      <c r="K6" s="254"/>
      <c r="L6" s="255"/>
      <c r="O6" s="657"/>
      <c r="P6" s="161" t="s">
        <v>471</v>
      </c>
    </row>
    <row r="7" spans="1:16" ht="30.75" customHeight="1" thickBot="1" x14ac:dyDescent="0.3">
      <c r="A7" s="256" t="s">
        <v>0</v>
      </c>
      <c r="B7" s="257" t="s">
        <v>1</v>
      </c>
      <c r="C7" s="258" t="s">
        <v>15</v>
      </c>
      <c r="D7" s="257" t="s">
        <v>27</v>
      </c>
      <c r="E7" s="257" t="s">
        <v>19</v>
      </c>
      <c r="F7" s="260" t="s">
        <v>141</v>
      </c>
      <c r="G7" s="259" t="s">
        <v>25</v>
      </c>
      <c r="H7" s="257" t="s">
        <v>2</v>
      </c>
      <c r="I7" s="258" t="s">
        <v>3</v>
      </c>
      <c r="J7" s="257" t="s">
        <v>4</v>
      </c>
      <c r="K7" s="258" t="s">
        <v>5</v>
      </c>
      <c r="L7" s="260" t="s">
        <v>26</v>
      </c>
      <c r="O7" s="703"/>
      <c r="P7" s="161" t="s">
        <v>500</v>
      </c>
    </row>
    <row r="8" spans="1:16" ht="72.75" customHeight="1" x14ac:dyDescent="0.25">
      <c r="A8" s="814" t="s">
        <v>198</v>
      </c>
      <c r="B8" s="130" t="s">
        <v>42</v>
      </c>
      <c r="C8" s="485" t="s">
        <v>46</v>
      </c>
      <c r="D8" s="606" t="s">
        <v>51</v>
      </c>
      <c r="E8" s="699" t="s">
        <v>500</v>
      </c>
      <c r="F8" s="704" t="s">
        <v>496</v>
      </c>
      <c r="G8" s="527">
        <v>0.05</v>
      </c>
      <c r="H8" s="522">
        <v>7697</v>
      </c>
      <c r="I8" s="501">
        <v>142</v>
      </c>
      <c r="J8" s="419">
        <f>H8+I8</f>
        <v>7839</v>
      </c>
      <c r="K8" s="500">
        <v>100</v>
      </c>
      <c r="L8" s="434">
        <f>$J$8*$K$8/100</f>
        <v>7839</v>
      </c>
    </row>
    <row r="9" spans="1:16" ht="70.5" customHeight="1" x14ac:dyDescent="0.25">
      <c r="A9" s="815"/>
      <c r="B9" s="130" t="s">
        <v>43</v>
      </c>
      <c r="C9" s="130" t="s">
        <v>50</v>
      </c>
      <c r="D9" s="130" t="s">
        <v>53</v>
      </c>
      <c r="E9" s="700" t="s">
        <v>500</v>
      </c>
      <c r="F9" s="704" t="s">
        <v>486</v>
      </c>
      <c r="G9" s="658"/>
      <c r="H9" s="205"/>
      <c r="I9" s="205"/>
      <c r="J9" s="44"/>
      <c r="K9" s="43"/>
      <c r="L9" s="222"/>
    </row>
    <row r="10" spans="1:16" ht="45" customHeight="1" thickBot="1" x14ac:dyDescent="0.3">
      <c r="A10" s="202"/>
      <c r="B10" s="130" t="s">
        <v>35</v>
      </c>
      <c r="C10" s="130" t="s">
        <v>48</v>
      </c>
      <c r="D10" s="165" t="s">
        <v>52</v>
      </c>
      <c r="E10" s="701" t="s">
        <v>500</v>
      </c>
      <c r="F10" s="704" t="s">
        <v>490</v>
      </c>
      <c r="G10" s="658"/>
      <c r="H10" s="205"/>
      <c r="I10" s="205"/>
      <c r="J10" s="44"/>
      <c r="K10" s="43"/>
      <c r="L10" s="222"/>
    </row>
    <row r="11" spans="1:16" ht="15.75" customHeight="1" x14ac:dyDescent="0.25">
      <c r="A11" s="188" t="s">
        <v>191</v>
      </c>
      <c r="B11" s="189"/>
      <c r="C11" s="189"/>
      <c r="D11" s="189"/>
      <c r="E11" s="189"/>
      <c r="F11" s="192"/>
      <c r="G11" s="189"/>
      <c r="H11" s="189"/>
      <c r="I11" s="189"/>
      <c r="J11" s="189"/>
      <c r="K11" s="189"/>
      <c r="L11" s="192"/>
    </row>
    <row r="12" spans="1:16" ht="31.5" customHeight="1" thickBot="1" x14ac:dyDescent="0.3">
      <c r="A12" s="239" t="s">
        <v>0</v>
      </c>
      <c r="B12" s="240" t="s">
        <v>1</v>
      </c>
      <c r="C12" s="241" t="s">
        <v>17</v>
      </c>
      <c r="D12" s="240" t="s">
        <v>27</v>
      </c>
      <c r="E12" s="240" t="s">
        <v>19</v>
      </c>
      <c r="F12" s="242" t="s">
        <v>141</v>
      </c>
      <c r="G12" s="247" t="s">
        <v>25</v>
      </c>
      <c r="H12" s="240" t="s">
        <v>2</v>
      </c>
      <c r="I12" s="241" t="s">
        <v>3</v>
      </c>
      <c r="J12" s="240" t="s">
        <v>4</v>
      </c>
      <c r="K12" s="241" t="s">
        <v>5</v>
      </c>
      <c r="L12" s="242" t="s">
        <v>26</v>
      </c>
    </row>
    <row r="13" spans="1:16" ht="43.5" customHeight="1" x14ac:dyDescent="0.25">
      <c r="A13" s="814" t="s">
        <v>197</v>
      </c>
      <c r="B13" s="165" t="s">
        <v>6</v>
      </c>
      <c r="C13" s="109" t="s">
        <v>145</v>
      </c>
      <c r="D13" s="836" t="s">
        <v>612</v>
      </c>
      <c r="E13" s="829" t="s">
        <v>500</v>
      </c>
      <c r="F13" s="821" t="s">
        <v>613</v>
      </c>
      <c r="G13" s="659">
        <v>7.5700000000000003E-2</v>
      </c>
      <c r="H13" s="523">
        <v>13376</v>
      </c>
      <c r="I13" s="510" t="s">
        <v>21</v>
      </c>
      <c r="J13" s="504">
        <f>H13</f>
        <v>13376</v>
      </c>
      <c r="K13" s="505">
        <v>100</v>
      </c>
      <c r="L13" s="506">
        <f>$J$13</f>
        <v>13376</v>
      </c>
    </row>
    <row r="14" spans="1:16" ht="43.5" customHeight="1" x14ac:dyDescent="0.25">
      <c r="A14" s="815"/>
      <c r="B14" s="165" t="s">
        <v>7</v>
      </c>
      <c r="C14" s="109"/>
      <c r="D14" s="817"/>
      <c r="E14" s="881"/>
      <c r="F14" s="883"/>
      <c r="G14" s="61"/>
      <c r="H14" s="30"/>
      <c r="I14" s="169"/>
      <c r="J14" s="169"/>
      <c r="K14" s="170"/>
      <c r="L14" s="171"/>
    </row>
    <row r="15" spans="1:16" ht="144.75" customHeight="1" thickBot="1" x14ac:dyDescent="0.3">
      <c r="A15" s="252"/>
      <c r="B15" s="165" t="s">
        <v>143</v>
      </c>
      <c r="C15" s="170"/>
      <c r="D15" s="837"/>
      <c r="E15" s="830"/>
      <c r="F15" s="822"/>
      <c r="G15" s="183"/>
      <c r="H15" s="30"/>
      <c r="I15" s="169"/>
      <c r="J15" s="169"/>
      <c r="K15" s="170"/>
      <c r="L15" s="171"/>
    </row>
    <row r="16" spans="1:16" ht="18" customHeight="1" thickBot="1" x14ac:dyDescent="0.3">
      <c r="A16" s="85" t="s">
        <v>192</v>
      </c>
      <c r="B16" s="20"/>
      <c r="C16" s="21"/>
      <c r="D16" s="22"/>
      <c r="E16" s="24"/>
      <c r="F16" s="25"/>
      <c r="G16" s="24"/>
      <c r="H16" s="24"/>
      <c r="I16" s="24"/>
      <c r="J16" s="24"/>
      <c r="K16" s="24"/>
      <c r="L16" s="25"/>
    </row>
    <row r="17" spans="1:12" ht="15.75" x14ac:dyDescent="0.25">
      <c r="A17" s="177" t="s">
        <v>193</v>
      </c>
      <c r="B17" s="178"/>
      <c r="C17" s="178"/>
      <c r="D17" s="178"/>
      <c r="E17" s="178"/>
      <c r="F17" s="179"/>
      <c r="G17" s="178"/>
      <c r="H17" s="178"/>
      <c r="I17" s="178"/>
      <c r="J17" s="178"/>
      <c r="K17" s="178"/>
      <c r="L17" s="179"/>
    </row>
    <row r="18" spans="1:12" ht="33.75" customHeight="1" thickBot="1" x14ac:dyDescent="0.3">
      <c r="A18" s="244" t="s">
        <v>0</v>
      </c>
      <c r="B18" s="234" t="s">
        <v>1</v>
      </c>
      <c r="C18" s="245" t="s">
        <v>15</v>
      </c>
      <c r="D18" s="234" t="s">
        <v>27</v>
      </c>
      <c r="E18" s="234" t="s">
        <v>19</v>
      </c>
      <c r="F18" s="246" t="s">
        <v>141</v>
      </c>
      <c r="G18" s="235" t="s">
        <v>25</v>
      </c>
      <c r="H18" s="235" t="s">
        <v>2</v>
      </c>
      <c r="I18" s="245" t="s">
        <v>3</v>
      </c>
      <c r="J18" s="234" t="s">
        <v>4</v>
      </c>
      <c r="K18" s="245" t="s">
        <v>5</v>
      </c>
      <c r="L18" s="246" t="s">
        <v>26</v>
      </c>
    </row>
    <row r="19" spans="1:12" ht="32.25" customHeight="1" x14ac:dyDescent="0.25">
      <c r="A19" s="879" t="s">
        <v>195</v>
      </c>
      <c r="B19" s="877" t="s">
        <v>9</v>
      </c>
      <c r="C19" s="437" t="s">
        <v>10</v>
      </c>
      <c r="D19" s="438" t="s">
        <v>29</v>
      </c>
      <c r="E19" s="699" t="s">
        <v>500</v>
      </c>
      <c r="F19" s="664"/>
      <c r="G19" s="660">
        <v>9.4E-2</v>
      </c>
      <c r="H19" s="431">
        <v>12079</v>
      </c>
      <c r="I19" s="430">
        <v>667</v>
      </c>
      <c r="J19" s="432">
        <f>H19+I19</f>
        <v>12746</v>
      </c>
      <c r="K19" s="508">
        <v>100</v>
      </c>
      <c r="L19" s="524">
        <f>$J$19</f>
        <v>12746</v>
      </c>
    </row>
    <row r="20" spans="1:12" ht="33" customHeight="1" thickBot="1" x14ac:dyDescent="0.3">
      <c r="A20" s="880"/>
      <c r="B20" s="878"/>
      <c r="C20" s="438" t="s">
        <v>249</v>
      </c>
      <c r="D20" s="439" t="s">
        <v>30</v>
      </c>
      <c r="E20" s="701" t="s">
        <v>500</v>
      </c>
      <c r="F20" s="664"/>
      <c r="G20" s="661"/>
      <c r="H20" s="169"/>
      <c r="I20" s="169"/>
      <c r="J20" s="170"/>
      <c r="K20" s="169"/>
      <c r="L20" s="176"/>
    </row>
    <row r="21" spans="1:12" ht="15.75" x14ac:dyDescent="0.25">
      <c r="A21" s="186" t="s">
        <v>194</v>
      </c>
      <c r="B21" s="187"/>
      <c r="C21" s="187"/>
      <c r="D21" s="187"/>
      <c r="E21" s="187"/>
      <c r="F21" s="191"/>
      <c r="G21" s="187"/>
      <c r="H21" s="187"/>
      <c r="I21" s="187"/>
      <c r="J21" s="187"/>
      <c r="K21" s="187"/>
      <c r="L21" s="191"/>
    </row>
    <row r="22" spans="1:12" ht="29.25" customHeight="1" thickBot="1" x14ac:dyDescent="0.3">
      <c r="A22" s="236" t="s">
        <v>0</v>
      </c>
      <c r="B22" s="233" t="s">
        <v>1</v>
      </c>
      <c r="C22" s="237" t="s">
        <v>15</v>
      </c>
      <c r="D22" s="233" t="s">
        <v>27</v>
      </c>
      <c r="E22" s="233" t="s">
        <v>19</v>
      </c>
      <c r="F22" s="238" t="s">
        <v>141</v>
      </c>
      <c r="G22" s="243" t="s">
        <v>25</v>
      </c>
      <c r="H22" s="233" t="s">
        <v>2</v>
      </c>
      <c r="I22" s="237" t="s">
        <v>3</v>
      </c>
      <c r="J22" s="233" t="s">
        <v>4</v>
      </c>
      <c r="K22" s="237" t="s">
        <v>5</v>
      </c>
      <c r="L22" s="238" t="s">
        <v>26</v>
      </c>
    </row>
    <row r="23" spans="1:12" ht="35.25" customHeight="1" x14ac:dyDescent="0.25">
      <c r="A23" s="202" t="s">
        <v>196</v>
      </c>
      <c r="B23" s="836" t="s">
        <v>11</v>
      </c>
      <c r="C23" s="414" t="s">
        <v>20</v>
      </c>
      <c r="D23" s="93" t="s">
        <v>239</v>
      </c>
      <c r="E23" s="699" t="s">
        <v>500</v>
      </c>
      <c r="F23" s="821" t="s">
        <v>484</v>
      </c>
      <c r="G23" s="662">
        <v>0</v>
      </c>
      <c r="H23" s="430">
        <v>0</v>
      </c>
      <c r="I23" s="431">
        <v>394</v>
      </c>
      <c r="J23" s="432">
        <f>I23</f>
        <v>394</v>
      </c>
      <c r="K23" s="525">
        <v>100</v>
      </c>
      <c r="L23" s="506">
        <f>$J$23</f>
        <v>394</v>
      </c>
    </row>
    <row r="24" spans="1:12" ht="33" customHeight="1" thickBot="1" x14ac:dyDescent="0.3">
      <c r="A24" s="199"/>
      <c r="B24" s="837"/>
      <c r="C24" s="415" t="s">
        <v>12</v>
      </c>
      <c r="D24" s="180" t="s">
        <v>240</v>
      </c>
      <c r="E24" s="701" t="s">
        <v>500</v>
      </c>
      <c r="F24" s="822"/>
      <c r="G24" s="663"/>
      <c r="H24" s="173"/>
      <c r="I24" s="174"/>
      <c r="J24" s="225"/>
      <c r="K24" s="174"/>
      <c r="L24" s="175"/>
    </row>
    <row r="25" spans="1:12" hidden="1" x14ac:dyDescent="0.25">
      <c r="E25" s="699" t="s">
        <v>500</v>
      </c>
    </row>
    <row r="26" spans="1:12" ht="17.25" customHeight="1" x14ac:dyDescent="0.25">
      <c r="A26" s="163"/>
      <c r="B26" s="198"/>
      <c r="E26" s="167"/>
      <c r="F26" s="167"/>
      <c r="G26" s="167"/>
    </row>
    <row r="27" spans="1:12" x14ac:dyDescent="0.25">
      <c r="A27" s="163"/>
      <c r="B27" s="163"/>
      <c r="C27" s="163"/>
      <c r="D27" s="163"/>
      <c r="E27" s="855"/>
      <c r="F27" s="855"/>
      <c r="G27" s="855"/>
      <c r="H27" s="855"/>
      <c r="I27" s="855"/>
    </row>
    <row r="28" spans="1:12" x14ac:dyDescent="0.25">
      <c r="A28" s="163"/>
      <c r="B28" s="163"/>
      <c r="C28" s="163"/>
      <c r="D28" s="163"/>
      <c r="E28" s="882"/>
      <c r="F28" s="882"/>
      <c r="G28" s="882"/>
      <c r="H28" s="882"/>
      <c r="I28" s="882"/>
    </row>
    <row r="29" spans="1:12" x14ac:dyDescent="0.25">
      <c r="A29" s="163"/>
      <c r="B29" s="163"/>
      <c r="C29" s="163"/>
      <c r="D29" s="163"/>
      <c r="E29" s="856"/>
      <c r="F29" s="856"/>
      <c r="G29" s="856"/>
      <c r="H29" s="856"/>
      <c r="I29" s="856"/>
      <c r="J29" s="856"/>
      <c r="K29" s="856"/>
    </row>
    <row r="30" spans="1:12" x14ac:dyDescent="0.25">
      <c r="A30" s="163"/>
      <c r="B30" s="163"/>
      <c r="C30" s="163"/>
      <c r="D30" s="163"/>
      <c r="E30" s="855"/>
      <c r="F30" s="855"/>
      <c r="G30" s="855"/>
      <c r="H30" s="855"/>
      <c r="I30" s="855"/>
    </row>
    <row r="31" spans="1:12" x14ac:dyDescent="0.25">
      <c r="A31" s="163"/>
      <c r="B31" s="163"/>
      <c r="C31" s="163"/>
      <c r="D31" s="163"/>
      <c r="E31" s="168"/>
      <c r="F31" s="168"/>
      <c r="G31" s="168"/>
    </row>
    <row r="32" spans="1:12" x14ac:dyDescent="0.25">
      <c r="A32" s="163"/>
      <c r="B32" s="163"/>
      <c r="C32" s="163"/>
      <c r="D32" s="163"/>
      <c r="E32" s="168"/>
      <c r="F32" s="168"/>
      <c r="G32" s="168"/>
    </row>
    <row r="33" spans="1:7" x14ac:dyDescent="0.25">
      <c r="A33" s="163"/>
      <c r="B33" s="163"/>
      <c r="C33" s="163"/>
      <c r="D33" s="163"/>
      <c r="E33" s="168"/>
      <c r="F33" s="168"/>
      <c r="G33" s="168"/>
    </row>
    <row r="34" spans="1:7" x14ac:dyDescent="0.25">
      <c r="B34" s="195"/>
      <c r="D34" s="217"/>
      <c r="E34" s="97"/>
      <c r="F34" s="193"/>
      <c r="G34" s="193"/>
    </row>
    <row r="35" spans="1:7" x14ac:dyDescent="0.25">
      <c r="B35" s="195"/>
      <c r="D35" s="265"/>
      <c r="E35" s="266"/>
      <c r="F35" s="194"/>
      <c r="G35" s="194"/>
    </row>
    <row r="36" spans="1:7" x14ac:dyDescent="0.25">
      <c r="D36" s="190"/>
      <c r="E36" s="190"/>
    </row>
  </sheetData>
  <mergeCells count="15">
    <mergeCell ref="E27:I27"/>
    <mergeCell ref="E28:I28"/>
    <mergeCell ref="E30:I30"/>
    <mergeCell ref="E29:K29"/>
    <mergeCell ref="B23:B24"/>
    <mergeCell ref="F23:F24"/>
    <mergeCell ref="A8:A9"/>
    <mergeCell ref="I1:L1"/>
    <mergeCell ref="B19:B20"/>
    <mergeCell ref="A19:A20"/>
    <mergeCell ref="E13:E15"/>
    <mergeCell ref="A1:F1"/>
    <mergeCell ref="A13:A14"/>
    <mergeCell ref="D13:D15"/>
    <mergeCell ref="F13:F15"/>
  </mergeCells>
  <conditionalFormatting sqref="E5">
    <cfRule type="containsText" dxfId="431" priority="43" operator="containsText" text="On track">
      <formula>NOT(ISERROR(SEARCH("On track",E5)))</formula>
    </cfRule>
  </conditionalFormatting>
  <conditionalFormatting sqref="E8:E10">
    <cfRule type="cellIs" dxfId="427" priority="13" operator="equal">
      <formula>$P$7</formula>
    </cfRule>
    <cfRule type="cellIs" dxfId="426" priority="14" operator="equal">
      <formula>$P$6</formula>
    </cfRule>
    <cfRule type="cellIs" dxfId="425" priority="15" operator="equal">
      <formula>$P$5</formula>
    </cfRule>
    <cfRule type="cellIs" dxfId="424" priority="16" operator="equal">
      <formula>$P$4</formula>
    </cfRule>
  </conditionalFormatting>
  <conditionalFormatting sqref="E19:E20">
    <cfRule type="cellIs" dxfId="423" priority="9" operator="equal">
      <formula>$P$7</formula>
    </cfRule>
    <cfRule type="cellIs" dxfId="422" priority="10" operator="equal">
      <formula>$P$6</formula>
    </cfRule>
    <cfRule type="cellIs" dxfId="421" priority="11" operator="equal">
      <formula>$P$5</formula>
    </cfRule>
    <cfRule type="cellIs" dxfId="420" priority="12" operator="equal">
      <formula>$P$4</formula>
    </cfRule>
  </conditionalFormatting>
  <conditionalFormatting sqref="E23:E25">
    <cfRule type="cellIs" dxfId="419" priority="5" operator="equal">
      <formula>$P$7</formula>
    </cfRule>
    <cfRule type="cellIs" dxfId="418" priority="6" operator="equal">
      <formula>$P$6</formula>
    </cfRule>
    <cfRule type="cellIs" dxfId="417" priority="7" operator="equal">
      <formula>$P$5</formula>
    </cfRule>
    <cfRule type="cellIs" dxfId="416" priority="8" operator="equal">
      <formula>$P$4</formula>
    </cfRule>
  </conditionalFormatting>
  <conditionalFormatting sqref="E13">
    <cfRule type="cellIs" dxfId="67" priority="1" operator="equal">
      <formula>$P$7</formula>
    </cfRule>
    <cfRule type="cellIs" dxfId="66" priority="2" operator="equal">
      <formula>$P$6</formula>
    </cfRule>
    <cfRule type="cellIs" dxfId="65" priority="3" operator="equal">
      <formula>$P$5</formula>
    </cfRule>
    <cfRule type="cellIs" dxfId="64" priority="4" operator="equal">
      <formula>$P$4</formula>
    </cfRule>
  </conditionalFormatting>
  <dataValidations count="2">
    <dataValidation type="list" allowBlank="1" showInputMessage="1" showErrorMessage="1" sqref="E5" xr:uid="{00000000-0002-0000-0B00-000000000000}">
      <formula1>$M$3:$M$5</formula1>
    </dataValidation>
    <dataValidation type="list" allowBlank="1" showInputMessage="1" showErrorMessage="1" sqref="E8:E10 E19:E20 E23:E25 E13" xr:uid="{00000000-0002-0000-0B00-000002000000}">
      <formula1>$P$4:$P$7</formula1>
    </dataValidation>
  </dataValidations>
  <pageMargins left="0.7" right="0.7" top="0.75" bottom="0.75" header="0.3" footer="0.3"/>
  <pageSetup paperSize="8" orientation="landscape" r:id="rId1"/>
  <extLst>
    <ext xmlns:x14="http://schemas.microsoft.com/office/spreadsheetml/2009/9/main" uri="{78C0D931-6437-407d-A8EE-F0AAD7539E65}">
      <x14:conditionalFormattings>
        <x14:conditionalFormatting xmlns:xm="http://schemas.microsoft.com/office/excel/2006/main">
          <x14:cfRule type="containsText" priority="41" operator="containsText" id="{542F1C85-2283-4D0D-A98D-8DB0AE3A543E}">
            <xm:f>NOT(ISERROR(SEARCH(#REF!,E5)))</xm:f>
            <xm:f>#REF!</xm:f>
            <x14:dxf>
              <fill>
                <patternFill>
                  <bgColor theme="5" tint="0.39994506668294322"/>
                </patternFill>
              </fill>
            </x14:dxf>
          </x14:cfRule>
          <x14:cfRule type="containsText" priority="42" operator="containsText" id="{E9F6821B-2888-40D4-9FE8-F179C2E80D41}">
            <xm:f>NOT(ISERROR(SEARCH($M$5,E5)))</xm:f>
            <xm:f>$M$5</xm:f>
            <x14:dxf>
              <fill>
                <patternFill>
                  <bgColor rgb="FFFFC000"/>
                </patternFill>
              </fill>
            </x14:dxf>
          </x14:cfRule>
          <xm:sqref>E5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249977111117893"/>
    <pageSetUpPr fitToPage="1"/>
  </sheetPr>
  <dimension ref="A1:P56"/>
  <sheetViews>
    <sheetView topLeftCell="A10" zoomScaleNormal="100" workbookViewId="0">
      <selection activeCell="S16" sqref="S16"/>
    </sheetView>
  </sheetViews>
  <sheetFormatPr defaultRowHeight="15" x14ac:dyDescent="0.25"/>
  <cols>
    <col min="1" max="1" width="18.85546875" style="161" customWidth="1"/>
    <col min="2" max="2" width="45.28515625" style="161" customWidth="1"/>
    <col min="3" max="3" width="52.85546875" style="161" customWidth="1"/>
    <col min="4" max="4" width="45.7109375" style="161" customWidth="1"/>
    <col min="5" max="5" width="8.140625" style="161" hidden="1" customWidth="1"/>
    <col min="6" max="6" width="3.85546875" style="161" hidden="1" customWidth="1"/>
    <col min="7" max="7" width="7.42578125" style="161" hidden="1" customWidth="1"/>
    <col min="8" max="8" width="7.140625" style="161" hidden="1" customWidth="1"/>
    <col min="9" max="9" width="10.5703125" style="161" hidden="1" customWidth="1"/>
    <col min="10" max="10" width="8.42578125" style="161" hidden="1" customWidth="1"/>
    <col min="11" max="11" width="7" style="161" hidden="1" customWidth="1"/>
    <col min="12" max="12" width="8.28515625" style="161" hidden="1" customWidth="1"/>
    <col min="13" max="13" width="10.140625" style="161" customWidth="1"/>
    <col min="14" max="14" width="33.140625" style="161" customWidth="1"/>
    <col min="15" max="15" width="10.42578125" style="161" hidden="1" customWidth="1"/>
    <col min="16" max="16" width="9.7109375" style="161" hidden="1" customWidth="1"/>
    <col min="17" max="17" width="0" style="161" hidden="1" customWidth="1"/>
    <col min="18" max="16384" width="9.140625" style="161"/>
  </cols>
  <sheetData>
    <row r="1" spans="1:16" ht="18" x14ac:dyDescent="0.25">
      <c r="A1" s="816" t="s">
        <v>547</v>
      </c>
      <c r="B1" s="816"/>
      <c r="C1" s="816"/>
      <c r="D1" s="816"/>
      <c r="E1" s="816"/>
      <c r="F1" s="816"/>
      <c r="G1" s="816"/>
      <c r="H1" s="816"/>
      <c r="I1" s="816"/>
      <c r="J1" s="816"/>
      <c r="K1" s="816"/>
      <c r="L1" s="816"/>
      <c r="M1" s="816"/>
      <c r="N1" s="816"/>
    </row>
    <row r="2" spans="1:16" ht="3.75" customHeight="1" thickBot="1" x14ac:dyDescent="0.3"/>
    <row r="3" spans="1:16" ht="20.25" customHeight="1" x14ac:dyDescent="0.25">
      <c r="A3" s="551" t="s">
        <v>190</v>
      </c>
      <c r="B3" s="571"/>
      <c r="C3" s="571"/>
      <c r="D3" s="571"/>
      <c r="E3" s="571"/>
      <c r="F3" s="571"/>
      <c r="G3" s="571"/>
      <c r="H3" s="571"/>
      <c r="I3" s="571"/>
      <c r="J3" s="571"/>
      <c r="K3" s="571"/>
      <c r="L3" s="571"/>
      <c r="M3" s="571"/>
      <c r="N3" s="647"/>
    </row>
    <row r="4" spans="1:16" ht="32.25" customHeight="1" thickBot="1" x14ac:dyDescent="0.3">
      <c r="A4" s="579" t="s">
        <v>0</v>
      </c>
      <c r="B4" s="257" t="s">
        <v>1</v>
      </c>
      <c r="C4" s="258" t="s">
        <v>15</v>
      </c>
      <c r="D4" s="257" t="s">
        <v>18</v>
      </c>
      <c r="E4" s="257" t="s">
        <v>18</v>
      </c>
      <c r="F4" s="257" t="s">
        <v>18</v>
      </c>
      <c r="G4" s="257" t="s">
        <v>18</v>
      </c>
      <c r="H4" s="257" t="s">
        <v>18</v>
      </c>
      <c r="I4" s="257" t="s">
        <v>18</v>
      </c>
      <c r="J4" s="257" t="s">
        <v>18</v>
      </c>
      <c r="K4" s="257" t="s">
        <v>18</v>
      </c>
      <c r="L4" s="257" t="s">
        <v>18</v>
      </c>
      <c r="M4" s="257" t="s">
        <v>19</v>
      </c>
      <c r="N4" s="260" t="s">
        <v>141</v>
      </c>
      <c r="P4" s="161" t="s">
        <v>140</v>
      </c>
    </row>
    <row r="5" spans="1:16" ht="42.75" customHeight="1" x14ac:dyDescent="0.25">
      <c r="A5" s="814" t="s">
        <v>213</v>
      </c>
      <c r="B5" s="348" t="s">
        <v>148</v>
      </c>
      <c r="C5" s="348" t="s">
        <v>149</v>
      </c>
      <c r="D5" s="625" t="s">
        <v>328</v>
      </c>
      <c r="E5" s="625" t="s">
        <v>328</v>
      </c>
      <c r="F5" s="625" t="s">
        <v>328</v>
      </c>
      <c r="G5" s="625" t="s">
        <v>328</v>
      </c>
      <c r="H5" s="625" t="s">
        <v>328</v>
      </c>
      <c r="I5" s="625" t="s">
        <v>328</v>
      </c>
      <c r="J5" s="625" t="s">
        <v>328</v>
      </c>
      <c r="K5" s="625" t="s">
        <v>328</v>
      </c>
      <c r="L5" s="625" t="s">
        <v>328</v>
      </c>
      <c r="M5" s="699" t="s">
        <v>500</v>
      </c>
      <c r="N5" s="654"/>
      <c r="P5" s="161" t="s">
        <v>470</v>
      </c>
    </row>
    <row r="6" spans="1:16" ht="30" customHeight="1" x14ac:dyDescent="0.25">
      <c r="A6" s="815"/>
      <c r="B6" s="130" t="s">
        <v>150</v>
      </c>
      <c r="C6" s="130" t="s">
        <v>151</v>
      </c>
      <c r="D6" s="475" t="s">
        <v>338</v>
      </c>
      <c r="E6" s="475" t="s">
        <v>338</v>
      </c>
      <c r="F6" s="475" t="s">
        <v>338</v>
      </c>
      <c r="G6" s="475" t="s">
        <v>338</v>
      </c>
      <c r="H6" s="475" t="s">
        <v>338</v>
      </c>
      <c r="I6" s="475" t="s">
        <v>338</v>
      </c>
      <c r="J6" s="475" t="s">
        <v>338</v>
      </c>
      <c r="K6" s="475" t="s">
        <v>338</v>
      </c>
      <c r="L6" s="475" t="s">
        <v>338</v>
      </c>
      <c r="M6" s="700" t="s">
        <v>500</v>
      </c>
      <c r="N6" s="633"/>
      <c r="P6" s="161" t="s">
        <v>471</v>
      </c>
    </row>
    <row r="7" spans="1:16" ht="41.25" customHeight="1" x14ac:dyDescent="0.25">
      <c r="A7" s="815"/>
      <c r="B7" s="747" t="s">
        <v>152</v>
      </c>
      <c r="C7" s="130" t="s">
        <v>173</v>
      </c>
      <c r="D7" s="130" t="s">
        <v>174</v>
      </c>
      <c r="E7" s="130" t="s">
        <v>174</v>
      </c>
      <c r="F7" s="130" t="s">
        <v>174</v>
      </c>
      <c r="G7" s="130" t="s">
        <v>174</v>
      </c>
      <c r="H7" s="130" t="s">
        <v>174</v>
      </c>
      <c r="I7" s="130" t="s">
        <v>174</v>
      </c>
      <c r="J7" s="130" t="s">
        <v>174</v>
      </c>
      <c r="K7" s="130" t="s">
        <v>174</v>
      </c>
      <c r="L7" s="130" t="s">
        <v>174</v>
      </c>
      <c r="M7" s="700" t="s">
        <v>500</v>
      </c>
      <c r="N7" s="632"/>
      <c r="P7" s="694" t="s">
        <v>500</v>
      </c>
    </row>
    <row r="8" spans="1:16" ht="42.75" customHeight="1" x14ac:dyDescent="0.25">
      <c r="A8" s="467"/>
      <c r="B8" s="757" t="s">
        <v>153</v>
      </c>
      <c r="C8" s="599" t="s">
        <v>175</v>
      </c>
      <c r="D8" s="475" t="s">
        <v>339</v>
      </c>
      <c r="E8" s="475" t="s">
        <v>414</v>
      </c>
      <c r="F8" s="475" t="s">
        <v>415</v>
      </c>
      <c r="G8" s="475" t="s">
        <v>416</v>
      </c>
      <c r="H8" s="475" t="s">
        <v>417</v>
      </c>
      <c r="I8" s="475" t="s">
        <v>418</v>
      </c>
      <c r="J8" s="475" t="s">
        <v>419</v>
      </c>
      <c r="K8" s="475" t="s">
        <v>420</v>
      </c>
      <c r="L8" s="475" t="s">
        <v>421</v>
      </c>
      <c r="M8" s="700" t="s">
        <v>500</v>
      </c>
      <c r="N8" s="633"/>
    </row>
    <row r="9" spans="1:16" ht="45.75" customHeight="1" x14ac:dyDescent="0.25">
      <c r="A9" s="803" t="s">
        <v>214</v>
      </c>
      <c r="B9" s="747" t="s">
        <v>155</v>
      </c>
      <c r="C9" s="485" t="s">
        <v>363</v>
      </c>
      <c r="D9" s="747" t="s">
        <v>362</v>
      </c>
      <c r="E9" s="130" t="s">
        <v>176</v>
      </c>
      <c r="F9" s="130" t="s">
        <v>176</v>
      </c>
      <c r="G9" s="130" t="s">
        <v>176</v>
      </c>
      <c r="H9" s="130" t="s">
        <v>176</v>
      </c>
      <c r="I9" s="130" t="s">
        <v>176</v>
      </c>
      <c r="J9" s="130" t="s">
        <v>176</v>
      </c>
      <c r="K9" s="130" t="s">
        <v>176</v>
      </c>
      <c r="L9" s="130" t="s">
        <v>176</v>
      </c>
      <c r="M9" s="700" t="s">
        <v>500</v>
      </c>
      <c r="N9" s="632"/>
    </row>
    <row r="10" spans="1:16" ht="30.75" customHeight="1" x14ac:dyDescent="0.25">
      <c r="A10" s="390"/>
      <c r="B10" s="130" t="s">
        <v>87</v>
      </c>
      <c r="C10" s="290" t="s">
        <v>156</v>
      </c>
      <c r="D10" s="130" t="s">
        <v>28</v>
      </c>
      <c r="E10" s="130" t="s">
        <v>28</v>
      </c>
      <c r="F10" s="130" t="s">
        <v>28</v>
      </c>
      <c r="G10" s="130" t="s">
        <v>28</v>
      </c>
      <c r="H10" s="130" t="s">
        <v>28</v>
      </c>
      <c r="I10" s="130" t="s">
        <v>28</v>
      </c>
      <c r="J10" s="130" t="s">
        <v>28</v>
      </c>
      <c r="K10" s="130" t="s">
        <v>28</v>
      </c>
      <c r="L10" s="130" t="s">
        <v>28</v>
      </c>
      <c r="M10" s="700" t="s">
        <v>140</v>
      </c>
      <c r="N10" s="632" t="s">
        <v>507</v>
      </c>
    </row>
    <row r="11" spans="1:16" ht="31.5" customHeight="1" x14ac:dyDescent="0.25">
      <c r="A11" s="803"/>
      <c r="B11" s="130" t="s">
        <v>157</v>
      </c>
      <c r="C11" s="290" t="s">
        <v>289</v>
      </c>
      <c r="D11" s="130" t="s">
        <v>159</v>
      </c>
      <c r="E11" s="130" t="s">
        <v>159</v>
      </c>
      <c r="F11" s="130" t="s">
        <v>159</v>
      </c>
      <c r="G11" s="130" t="s">
        <v>159</v>
      </c>
      <c r="H11" s="130" t="s">
        <v>159</v>
      </c>
      <c r="I11" s="130" t="s">
        <v>159</v>
      </c>
      <c r="J11" s="130" t="s">
        <v>159</v>
      </c>
      <c r="K11" s="130" t="s">
        <v>159</v>
      </c>
      <c r="L11" s="130" t="s">
        <v>159</v>
      </c>
      <c r="M11" s="700" t="s">
        <v>500</v>
      </c>
      <c r="N11" s="632"/>
    </row>
    <row r="12" spans="1:16" ht="32.25" customHeight="1" thickBot="1" x14ac:dyDescent="0.3">
      <c r="A12" s="804"/>
      <c r="B12" s="805" t="s">
        <v>160</v>
      </c>
      <c r="C12" s="310" t="s">
        <v>290</v>
      </c>
      <c r="D12" s="130" t="s">
        <v>162</v>
      </c>
      <c r="E12" s="130" t="s">
        <v>162</v>
      </c>
      <c r="F12" s="130" t="s">
        <v>162</v>
      </c>
      <c r="G12" s="130" t="s">
        <v>162</v>
      </c>
      <c r="H12" s="130" t="s">
        <v>162</v>
      </c>
      <c r="I12" s="130" t="s">
        <v>162</v>
      </c>
      <c r="J12" s="130" t="s">
        <v>162</v>
      </c>
      <c r="K12" s="130" t="s">
        <v>162</v>
      </c>
      <c r="L12" s="130" t="s">
        <v>162</v>
      </c>
      <c r="M12" s="701" t="s">
        <v>500</v>
      </c>
      <c r="N12" s="632"/>
    </row>
    <row r="13" spans="1:16" ht="19.5" customHeight="1" x14ac:dyDescent="0.25">
      <c r="A13" s="569" t="s">
        <v>191</v>
      </c>
      <c r="B13" s="562"/>
      <c r="C13" s="562"/>
      <c r="D13" s="562"/>
      <c r="E13" s="562"/>
      <c r="F13" s="562"/>
      <c r="G13" s="562"/>
      <c r="H13" s="562"/>
      <c r="I13" s="562"/>
      <c r="J13" s="562"/>
      <c r="K13" s="562"/>
      <c r="L13" s="562"/>
      <c r="M13" s="562"/>
      <c r="N13" s="563"/>
    </row>
    <row r="14" spans="1:16" ht="30" customHeight="1" thickBot="1" x14ac:dyDescent="0.3">
      <c r="A14" s="715" t="s">
        <v>0</v>
      </c>
      <c r="B14" s="240" t="s">
        <v>1</v>
      </c>
      <c r="C14" s="241" t="s">
        <v>17</v>
      </c>
      <c r="D14" s="240" t="s">
        <v>18</v>
      </c>
      <c r="E14" s="240" t="s">
        <v>18</v>
      </c>
      <c r="F14" s="240" t="s">
        <v>18</v>
      </c>
      <c r="G14" s="240" t="s">
        <v>18</v>
      </c>
      <c r="H14" s="240" t="s">
        <v>18</v>
      </c>
      <c r="I14" s="240" t="s">
        <v>18</v>
      </c>
      <c r="J14" s="240" t="s">
        <v>18</v>
      </c>
      <c r="K14" s="240" t="s">
        <v>18</v>
      </c>
      <c r="L14" s="240" t="s">
        <v>18</v>
      </c>
      <c r="M14" s="240" t="s">
        <v>19</v>
      </c>
      <c r="N14" s="242" t="s">
        <v>141</v>
      </c>
    </row>
    <row r="15" spans="1:16" ht="61.5" customHeight="1" x14ac:dyDescent="0.25">
      <c r="A15" s="803" t="s">
        <v>197</v>
      </c>
      <c r="B15" s="836" t="s">
        <v>172</v>
      </c>
      <c r="C15" s="165" t="s">
        <v>147</v>
      </c>
      <c r="D15" s="919" t="s">
        <v>614</v>
      </c>
      <c r="E15" s="861" t="s">
        <v>243</v>
      </c>
      <c r="F15" s="861" t="s">
        <v>243</v>
      </c>
      <c r="G15" s="861" t="s">
        <v>243</v>
      </c>
      <c r="H15" s="861" t="s">
        <v>243</v>
      </c>
      <c r="I15" s="861" t="s">
        <v>243</v>
      </c>
      <c r="J15" s="861" t="s">
        <v>243</v>
      </c>
      <c r="K15" s="861" t="s">
        <v>243</v>
      </c>
      <c r="L15" s="861" t="s">
        <v>243</v>
      </c>
      <c r="M15" s="829" t="s">
        <v>500</v>
      </c>
      <c r="N15" s="920" t="s">
        <v>615</v>
      </c>
    </row>
    <row r="16" spans="1:16" ht="79.5" customHeight="1" thickBot="1" x14ac:dyDescent="0.3">
      <c r="A16" s="804"/>
      <c r="B16" s="837"/>
      <c r="C16" s="165" t="s">
        <v>69</v>
      </c>
      <c r="D16" s="860"/>
      <c r="E16" s="817"/>
      <c r="F16" s="817"/>
      <c r="G16" s="817"/>
      <c r="H16" s="817"/>
      <c r="I16" s="817"/>
      <c r="J16" s="817"/>
      <c r="K16" s="817"/>
      <c r="L16" s="817"/>
      <c r="M16" s="830"/>
      <c r="N16" s="921"/>
    </row>
    <row r="17" spans="1:14" ht="17.25" customHeight="1" x14ac:dyDescent="0.25">
      <c r="A17" s="570" t="s">
        <v>203</v>
      </c>
      <c r="B17" s="544"/>
      <c r="C17" s="544"/>
      <c r="D17" s="544"/>
      <c r="E17" s="544"/>
      <c r="F17" s="544"/>
      <c r="G17" s="544"/>
      <c r="H17" s="544"/>
      <c r="I17" s="544"/>
      <c r="J17" s="544"/>
      <c r="K17" s="544"/>
      <c r="L17" s="544"/>
      <c r="M17" s="544"/>
      <c r="N17" s="545"/>
    </row>
    <row r="18" spans="1:14" ht="30" customHeight="1" thickBot="1" x14ac:dyDescent="0.3">
      <c r="A18" s="546" t="s">
        <v>0</v>
      </c>
      <c r="B18" s="547" t="s">
        <v>1</v>
      </c>
      <c r="C18" s="549" t="s">
        <v>15</v>
      </c>
      <c r="D18" s="547" t="s">
        <v>27</v>
      </c>
      <c r="E18" s="547" t="s">
        <v>27</v>
      </c>
      <c r="F18" s="547" t="s">
        <v>27</v>
      </c>
      <c r="G18" s="547" t="s">
        <v>27</v>
      </c>
      <c r="H18" s="547" t="s">
        <v>27</v>
      </c>
      <c r="I18" s="547" t="s">
        <v>27</v>
      </c>
      <c r="J18" s="547" t="s">
        <v>27</v>
      </c>
      <c r="K18" s="547" t="s">
        <v>27</v>
      </c>
      <c r="L18" s="547" t="s">
        <v>27</v>
      </c>
      <c r="M18" s="547" t="s">
        <v>19</v>
      </c>
      <c r="N18" s="548" t="s">
        <v>141</v>
      </c>
    </row>
    <row r="19" spans="1:14" ht="30" customHeight="1" x14ac:dyDescent="0.25">
      <c r="A19" s="814" t="s">
        <v>208</v>
      </c>
      <c r="B19" s="806" t="s">
        <v>171</v>
      </c>
      <c r="C19" s="334" t="s">
        <v>79</v>
      </c>
      <c r="D19" s="622" t="s">
        <v>340</v>
      </c>
      <c r="E19" s="622" t="s">
        <v>422</v>
      </c>
      <c r="F19" s="622" t="s">
        <v>423</v>
      </c>
      <c r="G19" s="622" t="s">
        <v>424</v>
      </c>
      <c r="H19" s="622" t="s">
        <v>425</v>
      </c>
      <c r="I19" s="622" t="s">
        <v>426</v>
      </c>
      <c r="J19" s="622" t="s">
        <v>427</v>
      </c>
      <c r="K19" s="622" t="s">
        <v>428</v>
      </c>
      <c r="L19" s="622" t="s">
        <v>429</v>
      </c>
      <c r="M19" s="699" t="s">
        <v>500</v>
      </c>
      <c r="N19" s="697"/>
    </row>
    <row r="20" spans="1:14" ht="17.25" customHeight="1" x14ac:dyDescent="0.25">
      <c r="A20" s="815"/>
      <c r="B20" s="807"/>
      <c r="C20" s="335"/>
      <c r="D20" s="616" t="s">
        <v>332</v>
      </c>
      <c r="E20" s="616" t="s">
        <v>430</v>
      </c>
      <c r="F20" s="616" t="s">
        <v>431</v>
      </c>
      <c r="G20" s="616" t="s">
        <v>432</v>
      </c>
      <c r="H20" s="616" t="s">
        <v>433</v>
      </c>
      <c r="I20" s="616" t="s">
        <v>434</v>
      </c>
      <c r="J20" s="616" t="s">
        <v>435</v>
      </c>
      <c r="K20" s="616" t="s">
        <v>436</v>
      </c>
      <c r="L20" s="616" t="s">
        <v>437</v>
      </c>
      <c r="M20" s="700" t="s">
        <v>500</v>
      </c>
      <c r="N20" s="698"/>
    </row>
    <row r="21" spans="1:14" ht="30" customHeight="1" x14ac:dyDescent="0.25">
      <c r="A21" s="815"/>
      <c r="B21" s="808" t="s">
        <v>80</v>
      </c>
      <c r="C21" s="336" t="s">
        <v>81</v>
      </c>
      <c r="D21" s="623" t="s">
        <v>341</v>
      </c>
      <c r="E21" s="623" t="s">
        <v>438</v>
      </c>
      <c r="F21" s="623" t="s">
        <v>439</v>
      </c>
      <c r="G21" s="623" t="s">
        <v>440</v>
      </c>
      <c r="H21" s="623" t="s">
        <v>441</v>
      </c>
      <c r="I21" s="623" t="s">
        <v>442</v>
      </c>
      <c r="J21" s="623" t="s">
        <v>443</v>
      </c>
      <c r="K21" s="623" t="s">
        <v>444</v>
      </c>
      <c r="L21" s="623" t="s">
        <v>445</v>
      </c>
      <c r="M21" s="700" t="s">
        <v>500</v>
      </c>
      <c r="N21" s="698"/>
    </row>
    <row r="22" spans="1:14" ht="30" customHeight="1" x14ac:dyDescent="0.25">
      <c r="A22" s="800"/>
      <c r="B22" s="809" t="s">
        <v>82</v>
      </c>
      <c r="C22" s="134" t="s">
        <v>83</v>
      </c>
      <c r="D22" s="616" t="s">
        <v>342</v>
      </c>
      <c r="E22" s="616" t="s">
        <v>446</v>
      </c>
      <c r="F22" s="616" t="s">
        <v>447</v>
      </c>
      <c r="G22" s="616" t="s">
        <v>448</v>
      </c>
      <c r="H22" s="616" t="s">
        <v>449</v>
      </c>
      <c r="I22" s="616" t="s">
        <v>450</v>
      </c>
      <c r="J22" s="616" t="s">
        <v>451</v>
      </c>
      <c r="K22" s="616" t="s">
        <v>452</v>
      </c>
      <c r="L22" s="616" t="s">
        <v>453</v>
      </c>
      <c r="M22" s="700" t="s">
        <v>500</v>
      </c>
      <c r="N22" s="698"/>
    </row>
    <row r="23" spans="1:14" ht="32.25" customHeight="1" x14ac:dyDescent="0.25">
      <c r="A23" s="800"/>
      <c r="B23" s="809"/>
      <c r="C23" s="134" t="s">
        <v>84</v>
      </c>
      <c r="D23" s="616" t="s">
        <v>335</v>
      </c>
      <c r="E23" s="616" t="s">
        <v>454</v>
      </c>
      <c r="F23" s="616" t="s">
        <v>455</v>
      </c>
      <c r="G23" s="616" t="s">
        <v>456</v>
      </c>
      <c r="H23" s="616" t="s">
        <v>457</v>
      </c>
      <c r="I23" s="616" t="s">
        <v>458</v>
      </c>
      <c r="J23" s="616" t="s">
        <v>459</v>
      </c>
      <c r="K23" s="616" t="s">
        <v>460</v>
      </c>
      <c r="L23" s="616" t="s">
        <v>461</v>
      </c>
      <c r="M23" s="700" t="s">
        <v>500</v>
      </c>
      <c r="N23" s="698"/>
    </row>
    <row r="24" spans="1:14" ht="28.5" customHeight="1" x14ac:dyDescent="0.25">
      <c r="A24" s="801"/>
      <c r="B24" s="810" t="s">
        <v>86</v>
      </c>
      <c r="C24" s="337" t="s">
        <v>91</v>
      </c>
      <c r="D24" s="624" t="s">
        <v>336</v>
      </c>
      <c r="E24" s="624" t="s">
        <v>462</v>
      </c>
      <c r="F24" s="624" t="s">
        <v>463</v>
      </c>
      <c r="G24" s="624" t="s">
        <v>464</v>
      </c>
      <c r="H24" s="624" t="s">
        <v>465</v>
      </c>
      <c r="I24" s="624" t="s">
        <v>466</v>
      </c>
      <c r="J24" s="624" t="s">
        <v>467</v>
      </c>
      <c r="K24" s="624" t="s">
        <v>468</v>
      </c>
      <c r="L24" s="624" t="s">
        <v>469</v>
      </c>
      <c r="M24" s="700" t="s">
        <v>500</v>
      </c>
      <c r="N24" s="702" t="s">
        <v>509</v>
      </c>
    </row>
    <row r="25" spans="1:14" ht="31.5" customHeight="1" thickBot="1" x14ac:dyDescent="0.3">
      <c r="A25" s="802" t="s">
        <v>212</v>
      </c>
      <c r="B25" s="811" t="s">
        <v>87</v>
      </c>
      <c r="C25" s="398" t="s">
        <v>88</v>
      </c>
      <c r="D25" s="466" t="s">
        <v>97</v>
      </c>
      <c r="E25" s="466" t="s">
        <v>97</v>
      </c>
      <c r="F25" s="466" t="s">
        <v>97</v>
      </c>
      <c r="G25" s="466" t="s">
        <v>97</v>
      </c>
      <c r="H25" s="466" t="s">
        <v>97</v>
      </c>
      <c r="I25" s="466" t="s">
        <v>97</v>
      </c>
      <c r="J25" s="466" t="s">
        <v>97</v>
      </c>
      <c r="K25" s="466" t="s">
        <v>97</v>
      </c>
      <c r="L25" s="466" t="s">
        <v>97</v>
      </c>
      <c r="M25" s="701" t="s">
        <v>500</v>
      </c>
      <c r="N25" s="473"/>
    </row>
    <row r="26" spans="1:14" ht="18.75" customHeight="1" thickBot="1" x14ac:dyDescent="0.3">
      <c r="A26" s="32" t="s">
        <v>192</v>
      </c>
      <c r="B26" s="24"/>
      <c r="C26" s="21"/>
      <c r="D26" s="22"/>
      <c r="E26" s="22"/>
      <c r="F26" s="22"/>
      <c r="G26" s="22"/>
      <c r="H26" s="22"/>
      <c r="I26" s="22"/>
      <c r="J26" s="22"/>
      <c r="K26" s="22"/>
      <c r="L26" s="22"/>
      <c r="M26" s="22"/>
      <c r="N26" s="628"/>
    </row>
    <row r="27" spans="1:14" ht="18.75" customHeight="1" x14ac:dyDescent="0.25">
      <c r="A27" s="557" t="s">
        <v>199</v>
      </c>
      <c r="B27" s="572"/>
      <c r="C27" s="572"/>
      <c r="D27" s="572"/>
      <c r="E27" s="572"/>
      <c r="F27" s="572"/>
      <c r="G27" s="572"/>
      <c r="H27" s="572"/>
      <c r="I27" s="572"/>
      <c r="J27" s="572"/>
      <c r="K27" s="572"/>
      <c r="L27" s="572"/>
      <c r="M27" s="572"/>
      <c r="N27" s="649"/>
    </row>
    <row r="28" spans="1:14" ht="29.25" customHeight="1" thickBot="1" x14ac:dyDescent="0.3">
      <c r="A28" s="799" t="s">
        <v>0</v>
      </c>
      <c r="B28" s="234" t="s">
        <v>1</v>
      </c>
      <c r="C28" s="245" t="s">
        <v>15</v>
      </c>
      <c r="D28" s="234" t="s">
        <v>18</v>
      </c>
      <c r="E28" s="234" t="s">
        <v>18</v>
      </c>
      <c r="F28" s="234" t="s">
        <v>18</v>
      </c>
      <c r="G28" s="234" t="s">
        <v>18</v>
      </c>
      <c r="H28" s="234" t="s">
        <v>18</v>
      </c>
      <c r="I28" s="234" t="s">
        <v>18</v>
      </c>
      <c r="J28" s="234" t="s">
        <v>18</v>
      </c>
      <c r="K28" s="234" t="s">
        <v>18</v>
      </c>
      <c r="L28" s="234" t="s">
        <v>18</v>
      </c>
      <c r="M28" s="234" t="s">
        <v>19</v>
      </c>
      <c r="N28" s="246" t="s">
        <v>141</v>
      </c>
    </row>
    <row r="29" spans="1:14" ht="42.75" customHeight="1" x14ac:dyDescent="0.25">
      <c r="A29" s="815" t="s">
        <v>200</v>
      </c>
      <c r="B29" s="747" t="s">
        <v>124</v>
      </c>
      <c r="C29" s="317" t="s">
        <v>167</v>
      </c>
      <c r="D29" s="317" t="s">
        <v>167</v>
      </c>
      <c r="E29" s="317" t="s">
        <v>167</v>
      </c>
      <c r="F29" s="317" t="s">
        <v>167</v>
      </c>
      <c r="G29" s="317" t="s">
        <v>167</v>
      </c>
      <c r="H29" s="317" t="s">
        <v>167</v>
      </c>
      <c r="I29" s="317" t="s">
        <v>167</v>
      </c>
      <c r="J29" s="317" t="s">
        <v>167</v>
      </c>
      <c r="K29" s="317" t="s">
        <v>167</v>
      </c>
      <c r="L29" s="317" t="s">
        <v>167</v>
      </c>
      <c r="M29" s="699" t="s">
        <v>500</v>
      </c>
      <c r="N29" s="655"/>
    </row>
    <row r="30" spans="1:14" ht="42" customHeight="1" x14ac:dyDescent="0.25">
      <c r="A30" s="815"/>
      <c r="B30" s="317" t="s">
        <v>168</v>
      </c>
      <c r="C30" s="317"/>
      <c r="D30" s="599"/>
      <c r="E30" s="599"/>
      <c r="F30" s="599"/>
      <c r="G30" s="599"/>
      <c r="H30" s="599"/>
      <c r="I30" s="599"/>
      <c r="J30" s="599"/>
      <c r="K30" s="599"/>
      <c r="L30" s="599"/>
      <c r="M30" s="700" t="s">
        <v>500</v>
      </c>
      <c r="N30" s="630"/>
    </row>
    <row r="31" spans="1:14" ht="42" customHeight="1" x14ac:dyDescent="0.25">
      <c r="A31" s="815"/>
      <c r="B31" s="317" t="s">
        <v>177</v>
      </c>
      <c r="C31" s="317"/>
      <c r="D31" s="599"/>
      <c r="E31" s="599"/>
      <c r="F31" s="599"/>
      <c r="G31" s="599"/>
      <c r="H31" s="599"/>
      <c r="I31" s="599"/>
      <c r="J31" s="599"/>
      <c r="K31" s="599"/>
      <c r="L31" s="599"/>
      <c r="M31" s="700" t="s">
        <v>500</v>
      </c>
      <c r="N31" s="630"/>
    </row>
    <row r="32" spans="1:14" ht="28.5" customHeight="1" x14ac:dyDescent="0.25">
      <c r="A32" s="815"/>
      <c r="B32" s="317" t="s">
        <v>178</v>
      </c>
      <c r="C32" s="317"/>
      <c r="D32" s="599"/>
      <c r="E32" s="599"/>
      <c r="F32" s="599"/>
      <c r="G32" s="599"/>
      <c r="H32" s="599"/>
      <c r="I32" s="599"/>
      <c r="J32" s="599"/>
      <c r="K32" s="599"/>
      <c r="L32" s="599"/>
      <c r="M32" s="700" t="s">
        <v>500</v>
      </c>
      <c r="N32" s="630"/>
    </row>
    <row r="33" spans="1:14" ht="42.75" customHeight="1" x14ac:dyDescent="0.25">
      <c r="A33" s="815"/>
      <c r="B33" s="317" t="s">
        <v>179</v>
      </c>
      <c r="C33" s="317"/>
      <c r="D33" s="599"/>
      <c r="E33" s="599"/>
      <c r="F33" s="599"/>
      <c r="G33" s="599"/>
      <c r="H33" s="599"/>
      <c r="I33" s="599"/>
      <c r="J33" s="599"/>
      <c r="K33" s="599"/>
      <c r="L33" s="599"/>
      <c r="M33" s="700" t="s">
        <v>500</v>
      </c>
      <c r="N33" s="630"/>
    </row>
    <row r="34" spans="1:14" ht="40.5" customHeight="1" thickBot="1" x14ac:dyDescent="0.3">
      <c r="A34" s="835"/>
      <c r="B34" s="102" t="s">
        <v>180</v>
      </c>
      <c r="C34" s="599"/>
      <c r="D34" s="599"/>
      <c r="E34" s="599"/>
      <c r="F34" s="599"/>
      <c r="G34" s="599"/>
      <c r="H34" s="599"/>
      <c r="I34" s="599"/>
      <c r="J34" s="599"/>
      <c r="K34" s="599"/>
      <c r="L34" s="599"/>
      <c r="M34" s="701" t="s">
        <v>500</v>
      </c>
      <c r="N34" s="630"/>
    </row>
    <row r="35" spans="1:14" ht="21" customHeight="1" x14ac:dyDescent="0.25">
      <c r="A35" s="554" t="s">
        <v>201</v>
      </c>
      <c r="B35" s="573"/>
      <c r="C35" s="573"/>
      <c r="D35" s="573"/>
      <c r="E35" s="573"/>
      <c r="F35" s="573"/>
      <c r="G35" s="573"/>
      <c r="H35" s="573"/>
      <c r="I35" s="573"/>
      <c r="J35" s="573"/>
      <c r="K35" s="573"/>
      <c r="L35" s="573"/>
      <c r="M35" s="573"/>
      <c r="N35" s="650"/>
    </row>
    <row r="36" spans="1:14" ht="36" customHeight="1" thickBot="1" x14ac:dyDescent="0.3">
      <c r="A36" s="236" t="s">
        <v>0</v>
      </c>
      <c r="B36" s="233" t="s">
        <v>1</v>
      </c>
      <c r="C36" s="237" t="s">
        <v>15</v>
      </c>
      <c r="D36" s="233" t="s">
        <v>18</v>
      </c>
      <c r="E36" s="233" t="s">
        <v>18</v>
      </c>
      <c r="F36" s="233" t="s">
        <v>18</v>
      </c>
      <c r="G36" s="233" t="s">
        <v>18</v>
      </c>
      <c r="H36" s="233" t="s">
        <v>18</v>
      </c>
      <c r="I36" s="233" t="s">
        <v>18</v>
      </c>
      <c r="J36" s="233" t="s">
        <v>18</v>
      </c>
      <c r="K36" s="233" t="s">
        <v>18</v>
      </c>
      <c r="L36" s="233" t="s">
        <v>18</v>
      </c>
      <c r="M36" s="233" t="s">
        <v>19</v>
      </c>
      <c r="N36" s="238" t="s">
        <v>141</v>
      </c>
    </row>
    <row r="37" spans="1:14" ht="33" customHeight="1" x14ac:dyDescent="0.25">
      <c r="A37" s="251" t="s">
        <v>196</v>
      </c>
      <c r="B37" s="836" t="s">
        <v>11</v>
      </c>
      <c r="C37" s="414" t="s">
        <v>20</v>
      </c>
      <c r="D37" s="93" t="s">
        <v>239</v>
      </c>
      <c r="E37" s="93" t="s">
        <v>239</v>
      </c>
      <c r="F37" s="93" t="s">
        <v>239</v>
      </c>
      <c r="G37" s="93" t="s">
        <v>239</v>
      </c>
      <c r="H37" s="93" t="s">
        <v>239</v>
      </c>
      <c r="I37" s="93" t="s">
        <v>239</v>
      </c>
      <c r="J37" s="93" t="s">
        <v>239</v>
      </c>
      <c r="K37" s="93" t="s">
        <v>239</v>
      </c>
      <c r="L37" s="93" t="s">
        <v>239</v>
      </c>
      <c r="M37" s="699" t="s">
        <v>500</v>
      </c>
      <c r="N37" s="821" t="s">
        <v>484</v>
      </c>
    </row>
    <row r="38" spans="1:14" ht="30" customHeight="1" thickBot="1" x14ac:dyDescent="0.3">
      <c r="A38" s="252"/>
      <c r="B38" s="837"/>
      <c r="C38" s="415" t="s">
        <v>12</v>
      </c>
      <c r="D38" s="180" t="s">
        <v>240</v>
      </c>
      <c r="E38" s="180" t="s">
        <v>240</v>
      </c>
      <c r="F38" s="180" t="s">
        <v>240</v>
      </c>
      <c r="G38" s="180" t="s">
        <v>240</v>
      </c>
      <c r="H38" s="180" t="s">
        <v>240</v>
      </c>
      <c r="I38" s="180" t="s">
        <v>240</v>
      </c>
      <c r="J38" s="180" t="s">
        <v>240</v>
      </c>
      <c r="K38" s="180" t="s">
        <v>240</v>
      </c>
      <c r="L38" s="180" t="s">
        <v>240</v>
      </c>
      <c r="M38" s="701" t="s">
        <v>500</v>
      </c>
      <c r="N38" s="822"/>
    </row>
    <row r="39" spans="1:14" ht="15" customHeight="1" x14ac:dyDescent="0.25">
      <c r="A39" s="327"/>
      <c r="B39" s="327"/>
      <c r="C39" s="327"/>
      <c r="D39" s="327"/>
      <c r="E39" s="122"/>
      <c r="F39" s="122"/>
      <c r="G39" s="327"/>
      <c r="H39" s="327"/>
      <c r="I39" s="327"/>
      <c r="J39" s="327"/>
      <c r="K39" s="327"/>
      <c r="M39" s="583"/>
    </row>
    <row r="40" spans="1:14" ht="14.25" customHeight="1" thickBot="1" x14ac:dyDescent="0.3">
      <c r="A40" s="327"/>
      <c r="B40" s="327"/>
      <c r="C40" s="327"/>
      <c r="D40" s="327"/>
      <c r="E40" s="95"/>
      <c r="F40" s="95"/>
      <c r="G40" s="327"/>
      <c r="H40" s="343"/>
      <c r="I40" s="327"/>
      <c r="J40" s="327"/>
      <c r="K40" s="327"/>
      <c r="M40" s="585"/>
    </row>
    <row r="41" spans="1:14" ht="15" customHeight="1" x14ac:dyDescent="0.25">
      <c r="A41" s="327"/>
      <c r="B41" s="327"/>
      <c r="C41" s="327"/>
      <c r="D41" s="327"/>
      <c r="E41" s="327"/>
      <c r="F41" s="327"/>
      <c r="G41" s="327"/>
      <c r="H41" s="343"/>
      <c r="I41" s="327"/>
      <c r="J41" s="327"/>
      <c r="K41" s="344" t="s">
        <v>296</v>
      </c>
      <c r="M41" s="585"/>
    </row>
    <row r="42" spans="1:14" x14ac:dyDescent="0.25">
      <c r="A42" s="327"/>
      <c r="B42" s="327"/>
      <c r="C42" s="327"/>
      <c r="D42" s="327"/>
      <c r="E42" s="327"/>
      <c r="F42" s="327"/>
      <c r="G42" s="327"/>
      <c r="H42" s="343"/>
      <c r="I42" s="327"/>
      <c r="J42" s="327"/>
      <c r="K42" s="344" t="s">
        <v>297</v>
      </c>
      <c r="M42" s="585"/>
    </row>
    <row r="43" spans="1:14" x14ac:dyDescent="0.25">
      <c r="A43" s="327"/>
      <c r="B43" s="327"/>
      <c r="C43" s="327"/>
      <c r="D43" s="327"/>
      <c r="E43" s="327"/>
      <c r="F43" s="327"/>
      <c r="G43" s="327"/>
      <c r="H43" s="343"/>
      <c r="I43" s="327"/>
      <c r="J43" s="327"/>
      <c r="K43" s="327"/>
      <c r="M43" s="586"/>
    </row>
    <row r="44" spans="1:14" x14ac:dyDescent="0.25">
      <c r="A44" s="327"/>
      <c r="B44" s="327"/>
      <c r="C44" s="327"/>
      <c r="D44" s="327"/>
      <c r="E44" s="327"/>
      <c r="F44" s="327"/>
      <c r="G44" s="327"/>
      <c r="H44" s="343"/>
      <c r="I44" s="327"/>
      <c r="J44" s="327"/>
      <c r="K44" s="327"/>
      <c r="M44" s="585"/>
    </row>
    <row r="45" spans="1:14" x14ac:dyDescent="0.25">
      <c r="A45" s="327"/>
      <c r="B45" s="327"/>
      <c r="C45" s="327"/>
      <c r="D45" s="327"/>
      <c r="E45" s="327"/>
      <c r="F45" s="327"/>
      <c r="G45" s="327"/>
      <c r="H45" s="343"/>
      <c r="I45" s="327"/>
      <c r="J45" s="327"/>
      <c r="K45" s="327"/>
      <c r="M45" s="585"/>
    </row>
    <row r="46" spans="1:14" x14ac:dyDescent="0.25">
      <c r="A46" s="327"/>
      <c r="B46" s="327"/>
      <c r="C46" s="327"/>
      <c r="D46" s="327"/>
      <c r="E46" s="327"/>
      <c r="F46" s="327"/>
      <c r="G46" s="123"/>
      <c r="H46" s="327"/>
      <c r="I46" s="327"/>
      <c r="J46" s="327"/>
      <c r="K46" s="327"/>
      <c r="M46" s="585"/>
    </row>
    <row r="47" spans="1:14" x14ac:dyDescent="0.25">
      <c r="A47" s="327"/>
      <c r="B47" s="195"/>
      <c r="C47" s="327"/>
      <c r="E47" s="327"/>
      <c r="F47" s="327"/>
      <c r="G47" s="327"/>
      <c r="H47" s="327"/>
      <c r="I47" s="327"/>
      <c r="J47" s="327"/>
      <c r="K47" s="327"/>
    </row>
    <row r="48" spans="1:14" x14ac:dyDescent="0.25">
      <c r="A48" s="327"/>
      <c r="B48" s="195"/>
      <c r="C48" s="327"/>
      <c r="E48" s="123"/>
      <c r="F48" s="123"/>
      <c r="G48" s="345"/>
      <c r="H48" s="327"/>
      <c r="I48" s="327"/>
      <c r="J48" s="327"/>
      <c r="K48" s="327"/>
    </row>
    <row r="49" spans="1:11" x14ac:dyDescent="0.25">
      <c r="A49" s="327"/>
      <c r="B49" s="327"/>
      <c r="C49" s="327"/>
      <c r="D49" s="346"/>
      <c r="E49" s="327"/>
      <c r="F49" s="327"/>
      <c r="G49" s="347"/>
      <c r="H49" s="327"/>
      <c r="I49" s="327"/>
      <c r="J49" s="327"/>
      <c r="K49" s="327"/>
    </row>
    <row r="50" spans="1:11" x14ac:dyDescent="0.25">
      <c r="A50" s="327"/>
      <c r="B50" s="327"/>
      <c r="C50" s="327"/>
      <c r="E50" s="345">
        <v>24.19</v>
      </c>
      <c r="F50" s="345"/>
      <c r="G50" s="347"/>
      <c r="H50" s="327"/>
      <c r="I50" s="327"/>
      <c r="J50" s="327"/>
      <c r="K50" s="327"/>
    </row>
    <row r="51" spans="1:11" x14ac:dyDescent="0.25">
      <c r="A51" s="327"/>
      <c r="B51" s="327"/>
      <c r="C51" s="327"/>
      <c r="D51" s="104"/>
      <c r="E51" s="347">
        <v>19</v>
      </c>
      <c r="F51" s="347"/>
      <c r="G51" s="347"/>
      <c r="H51" s="327"/>
      <c r="I51" s="327"/>
      <c r="J51" s="327"/>
      <c r="K51" s="327"/>
    </row>
    <row r="52" spans="1:11" x14ac:dyDescent="0.25">
      <c r="A52" s="327"/>
      <c r="B52" s="327"/>
      <c r="C52" s="327"/>
      <c r="D52" s="327"/>
      <c r="E52" s="347">
        <v>500</v>
      </c>
      <c r="F52" s="347"/>
      <c r="G52" s="327"/>
      <c r="H52" s="327"/>
      <c r="I52" s="327"/>
      <c r="J52" s="327"/>
      <c r="K52" s="327"/>
    </row>
    <row r="53" spans="1:11" x14ac:dyDescent="0.25">
      <c r="A53" s="327"/>
      <c r="B53" s="327"/>
      <c r="C53" s="327"/>
      <c r="D53" s="327"/>
      <c r="E53" s="347"/>
      <c r="F53" s="347"/>
      <c r="G53" s="327"/>
      <c r="H53" s="327"/>
      <c r="I53" s="327"/>
      <c r="J53" s="327"/>
      <c r="K53" s="327"/>
    </row>
    <row r="54" spans="1:11" x14ac:dyDescent="0.25">
      <c r="A54" s="327"/>
      <c r="B54" s="327"/>
      <c r="C54" s="327"/>
      <c r="D54" s="327"/>
      <c r="E54" s="327"/>
      <c r="F54" s="327"/>
      <c r="G54" s="327"/>
      <c r="H54" s="327"/>
      <c r="I54" s="327"/>
      <c r="J54" s="327"/>
      <c r="K54" s="327"/>
    </row>
    <row r="55" spans="1:11" x14ac:dyDescent="0.25">
      <c r="E55" s="327"/>
      <c r="F55" s="327"/>
    </row>
    <row r="56" spans="1:11" x14ac:dyDescent="0.25">
      <c r="E56" s="327"/>
      <c r="F56" s="327"/>
    </row>
  </sheetData>
  <mergeCells count="20">
    <mergeCell ref="A1:N1"/>
    <mergeCell ref="D15:D16"/>
    <mergeCell ref="A5:A7"/>
    <mergeCell ref="E15:E16"/>
    <mergeCell ref="F15:F16"/>
    <mergeCell ref="G15:G16"/>
    <mergeCell ref="H15:H16"/>
    <mergeCell ref="I15:I16"/>
    <mergeCell ref="J15:J16"/>
    <mergeCell ref="K15:K16"/>
    <mergeCell ref="B15:B16"/>
    <mergeCell ref="A19:A21"/>
    <mergeCell ref="L15:L16"/>
    <mergeCell ref="M15:M16"/>
    <mergeCell ref="N15:N16"/>
    <mergeCell ref="N37:N38"/>
    <mergeCell ref="B37:B38"/>
    <mergeCell ref="A29:A30"/>
    <mergeCell ref="A31:A32"/>
    <mergeCell ref="A33:A34"/>
  </mergeCells>
  <conditionalFormatting sqref="M5:M12">
    <cfRule type="cellIs" dxfId="413" priority="17" operator="equal">
      <formula>$P$7</formula>
    </cfRule>
    <cfRule type="cellIs" dxfId="412" priority="48" operator="equal">
      <formula>$P$6</formula>
    </cfRule>
    <cfRule type="cellIs" dxfId="411" priority="49" operator="equal">
      <formula>$P$5</formula>
    </cfRule>
    <cfRule type="cellIs" dxfId="410" priority="50" operator="equal">
      <formula>$P$4</formula>
    </cfRule>
  </conditionalFormatting>
  <conditionalFormatting sqref="M19:M25">
    <cfRule type="cellIs" dxfId="406" priority="13" operator="equal">
      <formula>$P$7</formula>
    </cfRule>
    <cfRule type="cellIs" dxfId="405" priority="14" operator="equal">
      <formula>$P$6</formula>
    </cfRule>
    <cfRule type="cellIs" dxfId="404" priority="15" operator="equal">
      <formula>$P$5</formula>
    </cfRule>
    <cfRule type="cellIs" dxfId="403" priority="16" operator="equal">
      <formula>$P$4</formula>
    </cfRule>
  </conditionalFormatting>
  <conditionalFormatting sqref="M29:M34">
    <cfRule type="cellIs" dxfId="402" priority="9" operator="equal">
      <formula>$P$7</formula>
    </cfRule>
    <cfRule type="cellIs" dxfId="401" priority="10" operator="equal">
      <formula>$P$6</formula>
    </cfRule>
    <cfRule type="cellIs" dxfId="400" priority="11" operator="equal">
      <formula>$P$5</formula>
    </cfRule>
    <cfRule type="cellIs" dxfId="399" priority="12" operator="equal">
      <formula>$P$4</formula>
    </cfRule>
  </conditionalFormatting>
  <conditionalFormatting sqref="M37:M38">
    <cfRule type="cellIs" dxfId="398" priority="5" operator="equal">
      <formula>$P$7</formula>
    </cfRule>
    <cfRule type="cellIs" dxfId="397" priority="6" operator="equal">
      <formula>$P$6</formula>
    </cfRule>
    <cfRule type="cellIs" dxfId="396" priority="7" operator="equal">
      <formula>$P$5</formula>
    </cfRule>
    <cfRule type="cellIs" dxfId="395" priority="8" operator="equal">
      <formula>$P$4</formula>
    </cfRule>
  </conditionalFormatting>
  <conditionalFormatting sqref="M15">
    <cfRule type="cellIs" dxfId="63" priority="1" operator="equal">
      <formula>$P$7</formula>
    </cfRule>
    <cfRule type="cellIs" dxfId="62" priority="2" operator="equal">
      <formula>$P$6</formula>
    </cfRule>
    <cfRule type="cellIs" dxfId="61" priority="3" operator="equal">
      <formula>$P$5</formula>
    </cfRule>
    <cfRule type="cellIs" dxfId="60" priority="4" operator="equal">
      <formula>$P$4</formula>
    </cfRule>
  </conditionalFormatting>
  <dataValidations count="1">
    <dataValidation type="list" allowBlank="1" showInputMessage="1" showErrorMessage="1" sqref="M29:M34 M19:M25 M37:M38 M5:M12 M15" xr:uid="{00000000-0002-0000-0C00-000001000000}">
      <formula1>$P$4:$P$7</formula1>
    </dataValidation>
  </dataValidations>
  <pageMargins left="0.7" right="0.7" top="0.75" bottom="0.75" header="0.3" footer="0.3"/>
  <pageSetup paperSize="8" scale="9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P40"/>
  <sheetViews>
    <sheetView showWhiteSpace="0" topLeftCell="A7" zoomScaleNormal="100" workbookViewId="0">
      <selection activeCell="S14" sqref="S14"/>
    </sheetView>
  </sheetViews>
  <sheetFormatPr defaultRowHeight="15" x14ac:dyDescent="0.25"/>
  <cols>
    <col min="1" max="1" width="13.85546875" customWidth="1"/>
    <col min="2" max="2" width="46" customWidth="1"/>
    <col min="3" max="3" width="41.28515625" customWidth="1"/>
    <col min="4" max="4" width="44.140625" customWidth="1"/>
    <col min="5" max="5" width="8.140625" hidden="1" customWidth="1"/>
    <col min="6" max="6" width="6.85546875" hidden="1" customWidth="1"/>
    <col min="7" max="7" width="7.85546875" hidden="1" customWidth="1"/>
    <col min="8" max="8" width="10.140625" hidden="1" customWidth="1"/>
    <col min="9" max="9" width="7.28515625" hidden="1" customWidth="1"/>
    <col min="10" max="10" width="5.42578125" hidden="1" customWidth="1"/>
    <col min="11" max="11" width="9" hidden="1" customWidth="1"/>
    <col min="13" max="13" width="43" customWidth="1"/>
    <col min="14" max="14" width="0" hidden="1" customWidth="1"/>
    <col min="15" max="16" width="9.140625" hidden="1" customWidth="1"/>
  </cols>
  <sheetData>
    <row r="1" spans="1:16" ht="18.75" thickBot="1" x14ac:dyDescent="0.3">
      <c r="A1" s="816" t="s">
        <v>546</v>
      </c>
      <c r="B1" s="816"/>
      <c r="C1" s="816"/>
      <c r="D1" s="816"/>
      <c r="E1" s="816"/>
      <c r="F1" s="816"/>
      <c r="G1" s="816"/>
      <c r="H1" s="816"/>
      <c r="I1" s="816"/>
      <c r="J1" s="816"/>
      <c r="K1" s="816"/>
      <c r="L1" s="816"/>
      <c r="M1" s="816"/>
    </row>
    <row r="2" spans="1:16" ht="8.25" hidden="1" customHeight="1" thickBot="1" x14ac:dyDescent="0.3"/>
    <row r="3" spans="1:16" s="161" customFormat="1" ht="16.5" customHeight="1" x14ac:dyDescent="0.25">
      <c r="A3" s="253" t="s">
        <v>190</v>
      </c>
      <c r="B3" s="254"/>
      <c r="C3" s="254"/>
      <c r="D3" s="254"/>
      <c r="E3" s="254"/>
      <c r="F3" s="254"/>
      <c r="G3" s="254"/>
      <c r="H3" s="254"/>
      <c r="I3" s="254"/>
      <c r="J3" s="254"/>
      <c r="K3" s="255"/>
      <c r="L3" s="254"/>
      <c r="M3" s="255"/>
    </row>
    <row r="4" spans="1:16" s="161" customFormat="1" ht="29.25" customHeight="1" thickBot="1" x14ac:dyDescent="0.3">
      <c r="A4" s="256" t="s">
        <v>0</v>
      </c>
      <c r="B4" s="257" t="s">
        <v>1</v>
      </c>
      <c r="C4" s="258" t="s">
        <v>15</v>
      </c>
      <c r="D4" s="257" t="s">
        <v>18</v>
      </c>
      <c r="E4" s="257" t="s">
        <v>19</v>
      </c>
      <c r="F4" s="257" t="s">
        <v>25</v>
      </c>
      <c r="G4" s="257" t="s">
        <v>2</v>
      </c>
      <c r="H4" s="258" t="s">
        <v>3</v>
      </c>
      <c r="I4" s="257" t="s">
        <v>4</v>
      </c>
      <c r="J4" s="258" t="s">
        <v>5</v>
      </c>
      <c r="K4" s="260" t="s">
        <v>26</v>
      </c>
      <c r="L4" s="257" t="s">
        <v>19</v>
      </c>
      <c r="M4" s="260" t="s">
        <v>141</v>
      </c>
      <c r="O4" s="581"/>
      <c r="P4" s="161" t="s">
        <v>140</v>
      </c>
    </row>
    <row r="5" spans="1:16" s="161" customFormat="1" ht="27.75" customHeight="1" x14ac:dyDescent="0.25">
      <c r="A5" s="814" t="s">
        <v>198</v>
      </c>
      <c r="B5" s="130" t="s">
        <v>42</v>
      </c>
      <c r="C5" s="485" t="s">
        <v>46</v>
      </c>
      <c r="D5" s="747" t="s">
        <v>51</v>
      </c>
      <c r="E5" s="232"/>
      <c r="F5" s="430">
        <v>0.11</v>
      </c>
      <c r="G5" s="748">
        <v>16933</v>
      </c>
      <c r="H5" s="430">
        <v>1566</v>
      </c>
      <c r="I5" s="432">
        <f>G5+H5</f>
        <v>18499</v>
      </c>
      <c r="J5" s="528">
        <v>50</v>
      </c>
      <c r="K5" s="434">
        <f>I5*J5/100</f>
        <v>9249.5</v>
      </c>
      <c r="L5" s="749" t="s">
        <v>500</v>
      </c>
      <c r="M5" s="714" t="s">
        <v>495</v>
      </c>
      <c r="O5" s="580"/>
      <c r="P5" s="161" t="s">
        <v>470</v>
      </c>
    </row>
    <row r="6" spans="1:16" ht="51" customHeight="1" x14ac:dyDescent="0.25">
      <c r="A6" s="815"/>
      <c r="B6" s="130" t="s">
        <v>43</v>
      </c>
      <c r="C6" s="130" t="s">
        <v>50</v>
      </c>
      <c r="D6" s="130" t="s">
        <v>53</v>
      </c>
      <c r="E6" s="232"/>
      <c r="F6" s="6"/>
      <c r="G6" s="169"/>
      <c r="H6" s="170"/>
      <c r="I6" s="169"/>
      <c r="J6" s="170"/>
      <c r="K6" s="171"/>
      <c r="L6" s="749" t="s">
        <v>500</v>
      </c>
      <c r="M6" s="704" t="s">
        <v>486</v>
      </c>
      <c r="O6" s="657"/>
      <c r="P6" s="161" t="s">
        <v>471</v>
      </c>
    </row>
    <row r="7" spans="1:16" ht="29.25" customHeight="1" x14ac:dyDescent="0.25">
      <c r="A7" s="202"/>
      <c r="B7" s="738" t="s">
        <v>44</v>
      </c>
      <c r="C7" s="738" t="s">
        <v>47</v>
      </c>
      <c r="D7" s="616" t="s">
        <v>346</v>
      </c>
      <c r="E7" s="6"/>
      <c r="F7" s="6"/>
      <c r="G7" s="6"/>
      <c r="H7" s="6"/>
      <c r="I7" s="6"/>
      <c r="J7" s="6"/>
      <c r="K7" s="171"/>
      <c r="L7" s="749" t="s">
        <v>500</v>
      </c>
      <c r="M7" s="704" t="s">
        <v>487</v>
      </c>
      <c r="O7" s="703"/>
      <c r="P7" t="s">
        <v>500</v>
      </c>
    </row>
    <row r="8" spans="1:16" ht="28.5" customHeight="1" x14ac:dyDescent="0.25">
      <c r="A8" s="202"/>
      <c r="B8" s="130" t="s">
        <v>35</v>
      </c>
      <c r="C8" s="130" t="s">
        <v>48</v>
      </c>
      <c r="D8" s="615" t="s">
        <v>52</v>
      </c>
      <c r="E8" s="232"/>
      <c r="F8" s="6"/>
      <c r="G8" s="169"/>
      <c r="H8" s="170"/>
      <c r="I8" s="169"/>
      <c r="J8" s="170"/>
      <c r="K8" s="30"/>
      <c r="L8" s="749" t="s">
        <v>500</v>
      </c>
      <c r="M8" s="704" t="s">
        <v>490</v>
      </c>
    </row>
    <row r="9" spans="1:16" ht="29.25" customHeight="1" x14ac:dyDescent="0.25">
      <c r="A9" s="202" t="s">
        <v>202</v>
      </c>
      <c r="B9" s="747" t="s">
        <v>45</v>
      </c>
      <c r="C9" s="738" t="s">
        <v>55</v>
      </c>
      <c r="D9" s="833" t="s">
        <v>347</v>
      </c>
      <c r="E9" s="6"/>
      <c r="F9" s="6"/>
      <c r="G9" s="169"/>
      <c r="H9" s="170"/>
      <c r="I9" s="169"/>
      <c r="J9" s="170"/>
      <c r="K9" s="30"/>
      <c r="L9" s="827" t="s">
        <v>500</v>
      </c>
      <c r="M9" s="704" t="s">
        <v>491</v>
      </c>
    </row>
    <row r="10" spans="1:16" ht="29.25" customHeight="1" thickBot="1" x14ac:dyDescent="0.3">
      <c r="A10" s="202"/>
      <c r="B10" s="387"/>
      <c r="C10" s="737" t="s">
        <v>49</v>
      </c>
      <c r="D10" s="860"/>
      <c r="E10" s="6"/>
      <c r="F10" s="6"/>
      <c r="G10" s="169"/>
      <c r="H10" s="170"/>
      <c r="I10" s="169"/>
      <c r="J10" s="170"/>
      <c r="K10" s="30"/>
      <c r="L10" s="830"/>
      <c r="M10" s="707" t="s">
        <v>492</v>
      </c>
    </row>
    <row r="11" spans="1:16" ht="16.5" customHeight="1" x14ac:dyDescent="0.25">
      <c r="A11" s="188" t="s">
        <v>191</v>
      </c>
      <c r="B11" s="189"/>
      <c r="C11" s="189"/>
      <c r="D11" s="189"/>
      <c r="E11" s="189"/>
      <c r="F11" s="189"/>
      <c r="G11" s="189"/>
      <c r="H11" s="189"/>
      <c r="I11" s="189"/>
      <c r="J11" s="189"/>
      <c r="K11" s="192"/>
      <c r="L11" s="189"/>
      <c r="M11" s="192"/>
    </row>
    <row r="12" spans="1:16" ht="28.5" customHeight="1" thickBot="1" x14ac:dyDescent="0.3">
      <c r="A12" s="239" t="s">
        <v>0</v>
      </c>
      <c r="B12" s="240" t="s">
        <v>1</v>
      </c>
      <c r="C12" s="241" t="s">
        <v>17</v>
      </c>
      <c r="D12" s="240" t="s">
        <v>18</v>
      </c>
      <c r="E12" s="240" t="s">
        <v>19</v>
      </c>
      <c r="F12" s="240" t="s">
        <v>25</v>
      </c>
      <c r="G12" s="240" t="s">
        <v>2</v>
      </c>
      <c r="H12" s="241" t="s">
        <v>3</v>
      </c>
      <c r="I12" s="240" t="s">
        <v>4</v>
      </c>
      <c r="J12" s="241" t="s">
        <v>5</v>
      </c>
      <c r="K12" s="242" t="s">
        <v>26</v>
      </c>
      <c r="L12" s="240" t="s">
        <v>19</v>
      </c>
      <c r="M12" s="242" t="s">
        <v>141</v>
      </c>
    </row>
    <row r="13" spans="1:16" ht="39.75" customHeight="1" x14ac:dyDescent="0.25">
      <c r="A13" s="815" t="s">
        <v>197</v>
      </c>
      <c r="B13" s="165" t="s">
        <v>6</v>
      </c>
      <c r="C13" s="817" t="s">
        <v>22</v>
      </c>
      <c r="D13" s="932" t="s">
        <v>617</v>
      </c>
      <c r="E13" s="6"/>
      <c r="F13" s="770">
        <v>4.0599999999999997E-2</v>
      </c>
      <c r="G13" s="525">
        <v>7174</v>
      </c>
      <c r="H13" s="770" t="s">
        <v>21</v>
      </c>
      <c r="I13" s="504">
        <f>G13</f>
        <v>7174</v>
      </c>
      <c r="J13" s="526">
        <v>100</v>
      </c>
      <c r="K13" s="652">
        <f>$I$13</f>
        <v>7174</v>
      </c>
      <c r="L13" s="827" t="s">
        <v>500</v>
      </c>
      <c r="M13" s="920" t="s">
        <v>616</v>
      </c>
    </row>
    <row r="14" spans="1:16" ht="77.25" customHeight="1" thickBot="1" x14ac:dyDescent="0.3">
      <c r="A14" s="840"/>
      <c r="B14" s="165" t="s">
        <v>7</v>
      </c>
      <c r="C14" s="817"/>
      <c r="D14" s="933"/>
      <c r="E14" s="772"/>
      <c r="F14" s="213"/>
      <c r="G14" s="30"/>
      <c r="H14" s="169"/>
      <c r="I14" s="169"/>
      <c r="J14" s="170"/>
      <c r="K14" s="30"/>
      <c r="L14" s="830"/>
      <c r="M14" s="921"/>
    </row>
    <row r="15" spans="1:16" s="161" customFormat="1" ht="15.75" customHeight="1" x14ac:dyDescent="0.25">
      <c r="A15" s="543" t="s">
        <v>203</v>
      </c>
      <c r="B15" s="544"/>
      <c r="C15" s="544"/>
      <c r="D15" s="544"/>
      <c r="E15" s="544"/>
      <c r="F15" s="544"/>
      <c r="G15" s="544"/>
      <c r="H15" s="544"/>
      <c r="I15" s="544"/>
      <c r="J15" s="544"/>
      <c r="K15" s="544"/>
      <c r="L15" s="544"/>
      <c r="M15" s="545"/>
    </row>
    <row r="16" spans="1:16" s="161" customFormat="1" ht="30.75" customHeight="1" thickBot="1" x14ac:dyDescent="0.3">
      <c r="A16" s="546" t="s">
        <v>0</v>
      </c>
      <c r="B16" s="547" t="s">
        <v>1</v>
      </c>
      <c r="C16" s="547" t="s">
        <v>15</v>
      </c>
      <c r="D16" s="547" t="s">
        <v>27</v>
      </c>
      <c r="E16" s="547" t="s">
        <v>27</v>
      </c>
      <c r="F16" s="547" t="s">
        <v>27</v>
      </c>
      <c r="G16" s="547" t="s">
        <v>27</v>
      </c>
      <c r="H16" s="547" t="s">
        <v>27</v>
      </c>
      <c r="I16" s="547" t="s">
        <v>27</v>
      </c>
      <c r="J16" s="547" t="s">
        <v>27</v>
      </c>
      <c r="K16" s="547" t="s">
        <v>27</v>
      </c>
      <c r="L16" s="547" t="s">
        <v>19</v>
      </c>
      <c r="M16" s="548" t="s">
        <v>141</v>
      </c>
    </row>
    <row r="17" spans="1:13" s="161" customFormat="1" ht="27" customHeight="1" thickBot="1" x14ac:dyDescent="0.3">
      <c r="A17" s="814" t="s">
        <v>204</v>
      </c>
      <c r="B17" s="57" t="s">
        <v>31</v>
      </c>
      <c r="C17" s="57" t="s">
        <v>32</v>
      </c>
      <c r="D17" s="753" t="s">
        <v>354</v>
      </c>
      <c r="E17" s="751"/>
      <c r="F17" s="427">
        <v>0.32300000000000001</v>
      </c>
      <c r="G17" s="744">
        <v>52656</v>
      </c>
      <c r="H17" s="744">
        <v>18000</v>
      </c>
      <c r="I17" s="744">
        <v>70656</v>
      </c>
      <c r="J17" s="53">
        <v>50</v>
      </c>
      <c r="K17" s="605">
        <v>35328</v>
      </c>
      <c r="L17" s="749" t="s">
        <v>500</v>
      </c>
      <c r="M17" s="755" t="s">
        <v>527</v>
      </c>
    </row>
    <row r="18" spans="1:13" s="161" customFormat="1" ht="38.25" customHeight="1" thickBot="1" x14ac:dyDescent="0.3">
      <c r="A18" s="815"/>
      <c r="B18" s="67"/>
      <c r="C18" s="59" t="s">
        <v>33</v>
      </c>
      <c r="D18" s="626" t="s">
        <v>351</v>
      </c>
      <c r="E18" s="61"/>
      <c r="F18" s="213"/>
      <c r="G18" s="30"/>
      <c r="H18" s="30"/>
      <c r="I18" s="30"/>
      <c r="J18" s="30"/>
      <c r="K18" s="171"/>
      <c r="L18" s="749" t="s">
        <v>500</v>
      </c>
      <c r="M18" s="755" t="s">
        <v>582</v>
      </c>
    </row>
    <row r="19" spans="1:13" s="161" customFormat="1" ht="27.75" customHeight="1" x14ac:dyDescent="0.25">
      <c r="A19" s="815"/>
      <c r="B19" s="62" t="s">
        <v>34</v>
      </c>
      <c r="C19" s="62" t="s">
        <v>37</v>
      </c>
      <c r="D19" s="618" t="s">
        <v>353</v>
      </c>
      <c r="E19" s="61"/>
      <c r="F19" s="213"/>
      <c r="G19" s="30"/>
      <c r="H19" s="30"/>
      <c r="I19" s="30"/>
      <c r="J19" s="30"/>
      <c r="K19" s="171"/>
      <c r="L19" s="749" t="s">
        <v>500</v>
      </c>
      <c r="M19" s="871" t="s">
        <v>526</v>
      </c>
    </row>
    <row r="20" spans="1:13" s="161" customFormat="1" ht="27.75" customHeight="1" thickBot="1" x14ac:dyDescent="0.3">
      <c r="A20" s="815"/>
      <c r="B20" s="64" t="s">
        <v>36</v>
      </c>
      <c r="C20" s="65" t="s">
        <v>39</v>
      </c>
      <c r="D20" s="619" t="s">
        <v>352</v>
      </c>
      <c r="E20" s="61"/>
      <c r="F20" s="213"/>
      <c r="G20" s="30"/>
      <c r="H20" s="30"/>
      <c r="I20" s="30"/>
      <c r="J20" s="30"/>
      <c r="K20" s="171"/>
      <c r="L20" s="749" t="s">
        <v>140</v>
      </c>
      <c r="M20" s="872"/>
    </row>
    <row r="21" spans="1:13" s="161" customFormat="1" ht="28.5" customHeight="1" thickBot="1" x14ac:dyDescent="0.3">
      <c r="A21" s="835"/>
      <c r="B21" s="68" t="s">
        <v>35</v>
      </c>
      <c r="C21" s="130" t="s">
        <v>41</v>
      </c>
      <c r="D21" s="290" t="s">
        <v>28</v>
      </c>
      <c r="E21" s="61"/>
      <c r="F21" s="213"/>
      <c r="G21" s="30"/>
      <c r="H21" s="30"/>
      <c r="I21" s="30"/>
      <c r="J21" s="30"/>
      <c r="K21" s="30"/>
      <c r="L21" s="749" t="s">
        <v>500</v>
      </c>
      <c r="M21" s="755" t="s">
        <v>524</v>
      </c>
    </row>
    <row r="22" spans="1:13" ht="16.5" customHeight="1" thickBot="1" x14ac:dyDescent="0.3">
      <c r="A22" s="32" t="s">
        <v>192</v>
      </c>
      <c r="B22" s="20"/>
      <c r="C22" s="21"/>
      <c r="D22" s="22"/>
      <c r="E22" s="22"/>
      <c r="F22" s="22"/>
      <c r="G22" s="22"/>
      <c r="H22" s="22"/>
      <c r="I22" s="22"/>
      <c r="J22" s="22"/>
      <c r="K22" s="22"/>
      <c r="L22" s="22"/>
      <c r="M22" s="628"/>
    </row>
    <row r="23" spans="1:13" ht="15.75" customHeight="1" x14ac:dyDescent="0.25">
      <c r="A23" s="177" t="s">
        <v>193</v>
      </c>
      <c r="B23" s="178"/>
      <c r="C23" s="178"/>
      <c r="D23" s="178"/>
      <c r="E23" s="178"/>
      <c r="F23" s="178"/>
      <c r="G23" s="178"/>
      <c r="H23" s="178"/>
      <c r="I23" s="178"/>
      <c r="J23" s="178"/>
      <c r="K23" s="179"/>
      <c r="L23" s="178"/>
      <c r="M23" s="179"/>
    </row>
    <row r="24" spans="1:13" ht="30" customHeight="1" thickBot="1" x14ac:dyDescent="0.3">
      <c r="A24" s="244" t="s">
        <v>0</v>
      </c>
      <c r="B24" s="234" t="s">
        <v>1</v>
      </c>
      <c r="C24" s="245" t="s">
        <v>15</v>
      </c>
      <c r="D24" s="234" t="s">
        <v>18</v>
      </c>
      <c r="E24" s="235" t="s">
        <v>19</v>
      </c>
      <c r="F24" s="235" t="s">
        <v>25</v>
      </c>
      <c r="G24" s="235" t="s">
        <v>2</v>
      </c>
      <c r="H24" s="245" t="s">
        <v>3</v>
      </c>
      <c r="I24" s="234" t="s">
        <v>4</v>
      </c>
      <c r="J24" s="245" t="s">
        <v>5</v>
      </c>
      <c r="K24" s="246" t="s">
        <v>26</v>
      </c>
      <c r="L24" s="234" t="s">
        <v>19</v>
      </c>
      <c r="M24" s="246" t="s">
        <v>141</v>
      </c>
    </row>
    <row r="25" spans="1:13" ht="27.75" customHeight="1" x14ac:dyDescent="0.25">
      <c r="A25" s="814" t="s">
        <v>195</v>
      </c>
      <c r="B25" s="836" t="s">
        <v>9</v>
      </c>
      <c r="C25" s="218" t="s">
        <v>10</v>
      </c>
      <c r="D25" s="218" t="s">
        <v>29</v>
      </c>
      <c r="E25" s="52"/>
      <c r="F25" s="416">
        <v>5.2200000000000003E-2</v>
      </c>
      <c r="G25" s="417">
        <v>6707</v>
      </c>
      <c r="H25" s="418">
        <v>371</v>
      </c>
      <c r="I25" s="419">
        <f>G25+H25</f>
        <v>7078</v>
      </c>
      <c r="J25" s="501">
        <v>100</v>
      </c>
      <c r="K25" s="421">
        <f>$I$25</f>
        <v>7078</v>
      </c>
      <c r="L25" s="749" t="s">
        <v>500</v>
      </c>
      <c r="M25" s="627"/>
    </row>
    <row r="26" spans="1:13" ht="27" customHeight="1" thickBot="1" x14ac:dyDescent="0.3">
      <c r="A26" s="815"/>
      <c r="B26" s="817"/>
      <c r="C26" s="164" t="s">
        <v>235</v>
      </c>
      <c r="D26" s="164" t="s">
        <v>30</v>
      </c>
      <c r="E26" s="6"/>
      <c r="F26" s="6"/>
      <c r="G26" s="169"/>
      <c r="H26" s="169"/>
      <c r="I26" s="170"/>
      <c r="J26" s="169"/>
      <c r="K26" s="176"/>
      <c r="L26" s="749" t="s">
        <v>500</v>
      </c>
      <c r="M26" s="627"/>
    </row>
    <row r="27" spans="1:13" ht="15.75" x14ac:dyDescent="0.25">
      <c r="A27" s="186" t="s">
        <v>194</v>
      </c>
      <c r="B27" s="187"/>
      <c r="C27" s="187"/>
      <c r="D27" s="187"/>
      <c r="E27" s="187"/>
      <c r="F27" s="187"/>
      <c r="G27" s="187"/>
      <c r="H27" s="187"/>
      <c r="I27" s="187"/>
      <c r="J27" s="187"/>
      <c r="K27" s="191"/>
      <c r="L27" s="187"/>
      <c r="M27" s="191"/>
    </row>
    <row r="28" spans="1:13" ht="30" customHeight="1" thickBot="1" x14ac:dyDescent="0.3">
      <c r="A28" s="236" t="s">
        <v>0</v>
      </c>
      <c r="B28" s="233" t="s">
        <v>1</v>
      </c>
      <c r="C28" s="237" t="s">
        <v>15</v>
      </c>
      <c r="D28" s="233" t="s">
        <v>18</v>
      </c>
      <c r="E28" s="233" t="s">
        <v>19</v>
      </c>
      <c r="F28" s="233" t="s">
        <v>25</v>
      </c>
      <c r="G28" s="233" t="s">
        <v>2</v>
      </c>
      <c r="H28" s="237" t="s">
        <v>3</v>
      </c>
      <c r="I28" s="233" t="s">
        <v>4</v>
      </c>
      <c r="J28" s="542" t="s">
        <v>5</v>
      </c>
      <c r="K28" s="238" t="s">
        <v>26</v>
      </c>
      <c r="L28" s="233" t="s">
        <v>19</v>
      </c>
      <c r="M28" s="238" t="s">
        <v>141</v>
      </c>
    </row>
    <row r="29" spans="1:13" ht="27" customHeight="1" x14ac:dyDescent="0.25">
      <c r="A29" s="814" t="s">
        <v>196</v>
      </c>
      <c r="B29" s="836" t="s">
        <v>11</v>
      </c>
      <c r="C29" s="414" t="s">
        <v>20</v>
      </c>
      <c r="D29" s="93" t="s">
        <v>239</v>
      </c>
      <c r="E29" s="223"/>
      <c r="F29" s="507">
        <v>0</v>
      </c>
      <c r="G29" s="430">
        <v>0</v>
      </c>
      <c r="H29" s="502">
        <f>10*21.88</f>
        <v>218.79999999999998</v>
      </c>
      <c r="I29" s="503">
        <f>H29</f>
        <v>218.79999999999998</v>
      </c>
      <c r="J29" s="501">
        <v>100</v>
      </c>
      <c r="K29" s="653">
        <f>$I$29</f>
        <v>218.79999999999998</v>
      </c>
      <c r="L29" s="749" t="s">
        <v>500</v>
      </c>
      <c r="M29" s="821" t="s">
        <v>484</v>
      </c>
    </row>
    <row r="30" spans="1:13" ht="30.75" customHeight="1" thickBot="1" x14ac:dyDescent="0.3">
      <c r="A30" s="835"/>
      <c r="B30" s="837"/>
      <c r="C30" s="415" t="s">
        <v>12</v>
      </c>
      <c r="D30" s="180" t="s">
        <v>240</v>
      </c>
      <c r="E30" s="224"/>
      <c r="F30" s="224"/>
      <c r="G30" s="173"/>
      <c r="H30" s="174"/>
      <c r="I30" s="225"/>
      <c r="J30" s="174"/>
      <c r="K30" s="399"/>
      <c r="L30" s="750" t="s">
        <v>500</v>
      </c>
      <c r="M30" s="822"/>
    </row>
    <row r="31" spans="1:13" ht="18.75" customHeight="1" x14ac:dyDescent="0.25"/>
    <row r="32" spans="1:13" x14ac:dyDescent="0.25">
      <c r="A32" s="1"/>
      <c r="B32" s="163"/>
      <c r="C32" s="163"/>
      <c r="D32" s="163"/>
      <c r="E32" s="4"/>
      <c r="F32" s="4"/>
    </row>
    <row r="33" spans="1:10" x14ac:dyDescent="0.25">
      <c r="A33" s="1"/>
      <c r="B33" s="163"/>
      <c r="C33" s="163"/>
      <c r="D33" s="163"/>
      <c r="E33" s="4"/>
      <c r="F33" s="4"/>
      <c r="G33" s="856" t="s">
        <v>303</v>
      </c>
      <c r="H33" s="856"/>
      <c r="I33" s="856"/>
      <c r="J33" s="856"/>
    </row>
    <row r="34" spans="1:10" x14ac:dyDescent="0.25">
      <c r="A34" s="1"/>
      <c r="B34" s="163"/>
      <c r="C34" s="163"/>
      <c r="D34" s="163"/>
      <c r="E34" s="4"/>
      <c r="F34" s="4"/>
    </row>
    <row r="35" spans="1:10" x14ac:dyDescent="0.25">
      <c r="A35" s="1"/>
      <c r="B35" s="163"/>
      <c r="C35" s="163"/>
      <c r="D35" s="163"/>
      <c r="E35" s="5"/>
      <c r="F35" s="5"/>
    </row>
    <row r="36" spans="1:10" x14ac:dyDescent="0.25">
      <c r="A36" s="1"/>
      <c r="B36" s="163"/>
      <c r="C36" s="163"/>
      <c r="D36" s="163"/>
      <c r="E36" s="5"/>
      <c r="F36" s="5"/>
    </row>
    <row r="37" spans="1:10" x14ac:dyDescent="0.25">
      <c r="A37" s="1"/>
      <c r="B37" s="163"/>
      <c r="C37" s="163"/>
      <c r="D37" s="163"/>
      <c r="E37" s="5"/>
      <c r="F37" s="5"/>
    </row>
    <row r="38" spans="1:10" x14ac:dyDescent="0.25">
      <c r="A38" s="1"/>
      <c r="B38" s="163"/>
      <c r="C38" s="163"/>
      <c r="D38" s="163"/>
      <c r="E38" s="5"/>
      <c r="F38" s="5"/>
    </row>
    <row r="39" spans="1:10" x14ac:dyDescent="0.25">
      <c r="B39" s="29"/>
      <c r="D39" s="48"/>
      <c r="E39" s="49">
        <v>24.19</v>
      </c>
      <c r="F39" s="49"/>
    </row>
    <row r="40" spans="1:10" x14ac:dyDescent="0.25">
      <c r="B40" s="29"/>
      <c r="E40" s="42">
        <v>18</v>
      </c>
      <c r="F40" s="42"/>
    </row>
  </sheetData>
  <mergeCells count="17">
    <mergeCell ref="M13:M14"/>
    <mergeCell ref="G33:J33"/>
    <mergeCell ref="A1:M1"/>
    <mergeCell ref="A5:A6"/>
    <mergeCell ref="A25:A26"/>
    <mergeCell ref="A29:A30"/>
    <mergeCell ref="C13:C14"/>
    <mergeCell ref="B29:B30"/>
    <mergeCell ref="L9:L10"/>
    <mergeCell ref="L13:L14"/>
    <mergeCell ref="B25:B26"/>
    <mergeCell ref="A13:A14"/>
    <mergeCell ref="M29:M30"/>
    <mergeCell ref="M19:M20"/>
    <mergeCell ref="D9:D10"/>
    <mergeCell ref="A17:A21"/>
    <mergeCell ref="D13:D14"/>
  </mergeCells>
  <conditionalFormatting sqref="L5:L9">
    <cfRule type="cellIs" dxfId="391" priority="17" operator="equal">
      <formula>$P$7</formula>
    </cfRule>
    <cfRule type="cellIs" dxfId="390" priority="18" operator="equal">
      <formula>$P$6</formula>
    </cfRule>
    <cfRule type="cellIs" dxfId="389" priority="19" operator="equal">
      <formula>$P$5</formula>
    </cfRule>
    <cfRule type="cellIs" dxfId="388" priority="20" operator="equal">
      <formula>$P$4</formula>
    </cfRule>
  </conditionalFormatting>
  <conditionalFormatting sqref="L17:L21">
    <cfRule type="cellIs" dxfId="387" priority="13" operator="equal">
      <formula>$P$7</formula>
    </cfRule>
    <cfRule type="cellIs" dxfId="386" priority="14" operator="equal">
      <formula>$P$6</formula>
    </cfRule>
    <cfRule type="cellIs" dxfId="385" priority="15" operator="equal">
      <formula>$P$5</formula>
    </cfRule>
    <cfRule type="cellIs" dxfId="384" priority="16" operator="equal">
      <formula>$P$4</formula>
    </cfRule>
  </conditionalFormatting>
  <conditionalFormatting sqref="L25:L26">
    <cfRule type="cellIs" dxfId="383" priority="9" operator="equal">
      <formula>$P$7</formula>
    </cfRule>
    <cfRule type="cellIs" dxfId="382" priority="10" operator="equal">
      <formula>$P$6</formula>
    </cfRule>
    <cfRule type="cellIs" dxfId="381" priority="11" operator="equal">
      <formula>$P$5</formula>
    </cfRule>
    <cfRule type="cellIs" dxfId="380" priority="12" operator="equal">
      <formula>$P$4</formula>
    </cfRule>
  </conditionalFormatting>
  <conditionalFormatting sqref="L29:L30">
    <cfRule type="cellIs" dxfId="379" priority="5" operator="equal">
      <formula>$P$7</formula>
    </cfRule>
    <cfRule type="cellIs" dxfId="378" priority="6" operator="equal">
      <formula>$P$6</formula>
    </cfRule>
    <cfRule type="cellIs" dxfId="377" priority="7" operator="equal">
      <formula>$P$5</formula>
    </cfRule>
    <cfRule type="cellIs" dxfId="376" priority="8" operator="equal">
      <formula>$P$4</formula>
    </cfRule>
  </conditionalFormatting>
  <conditionalFormatting sqref="L13">
    <cfRule type="cellIs" dxfId="59" priority="1" operator="equal">
      <formula>$P$7</formula>
    </cfRule>
    <cfRule type="cellIs" dxfId="58" priority="2" operator="equal">
      <formula>$P$6</formula>
    </cfRule>
    <cfRule type="cellIs" dxfId="57" priority="3" operator="equal">
      <formula>$P$5</formula>
    </cfRule>
    <cfRule type="cellIs" dxfId="56" priority="4" operator="equal">
      <formula>$P$4</formula>
    </cfRule>
  </conditionalFormatting>
  <dataValidations count="1">
    <dataValidation type="list" allowBlank="1" showInputMessage="1" showErrorMessage="1" sqref="L29:L30 L17:L21 L25:L26 L5:L9 L13" xr:uid="{00000000-0002-0000-0D00-000001000000}">
      <formula1>$P$4:$P$7</formula1>
    </dataValidation>
  </dataValidations>
  <pageMargins left="0.51181102362204722" right="0.51181102362204722" top="0.55118110236220474" bottom="0.35433070866141736" header="0.31496062992125984" footer="0.31496062992125984"/>
  <pageSetup paperSize="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P31"/>
  <sheetViews>
    <sheetView topLeftCell="A7" zoomScaleNormal="100" workbookViewId="0">
      <selection activeCell="R12" sqref="R12"/>
    </sheetView>
  </sheetViews>
  <sheetFormatPr defaultRowHeight="15" x14ac:dyDescent="0.25"/>
  <cols>
    <col min="1" max="1" width="18.85546875" customWidth="1"/>
    <col min="2" max="2" width="42.7109375" customWidth="1"/>
    <col min="3" max="3" width="40.28515625" customWidth="1"/>
    <col min="4" max="4" width="42.42578125" customWidth="1"/>
    <col min="5" max="6" width="8.140625" hidden="1" customWidth="1"/>
    <col min="7" max="7" width="7.85546875" hidden="1" customWidth="1"/>
    <col min="8" max="8" width="10" hidden="1" customWidth="1"/>
    <col min="9" max="10" width="7.28515625" hidden="1" customWidth="1"/>
    <col min="11" max="11" width="8.85546875" hidden="1" customWidth="1"/>
    <col min="13" max="13" width="37.7109375" customWidth="1"/>
    <col min="14" max="14" width="0" hidden="1" customWidth="1"/>
    <col min="15" max="16" width="9.140625" hidden="1" customWidth="1"/>
  </cols>
  <sheetData>
    <row r="1" spans="1:16" ht="18" x14ac:dyDescent="0.25">
      <c r="A1" s="816" t="s">
        <v>545</v>
      </c>
      <c r="B1" s="816"/>
      <c r="C1" s="816"/>
      <c r="D1" s="816"/>
      <c r="E1" s="816"/>
      <c r="F1" s="816"/>
      <c r="G1" s="816"/>
      <c r="H1" s="816"/>
      <c r="I1" s="816"/>
      <c r="J1" s="816"/>
      <c r="K1" s="816"/>
      <c r="L1" s="816"/>
      <c r="M1" s="816"/>
    </row>
    <row r="2" spans="1:16" ht="12.75" customHeight="1" thickBot="1" x14ac:dyDescent="0.3"/>
    <row r="3" spans="1:16" ht="15.75" x14ac:dyDescent="0.25">
      <c r="A3" s="253" t="s">
        <v>190</v>
      </c>
      <c r="B3" s="254"/>
      <c r="C3" s="254"/>
      <c r="D3" s="254"/>
      <c r="E3" s="254"/>
      <c r="F3" s="254"/>
      <c r="G3" s="254"/>
      <c r="H3" s="254"/>
      <c r="I3" s="254"/>
      <c r="J3" s="254"/>
      <c r="K3" s="255"/>
      <c r="L3" s="254"/>
      <c r="M3" s="255"/>
    </row>
    <row r="4" spans="1:16" ht="30" customHeight="1" thickBot="1" x14ac:dyDescent="0.3">
      <c r="A4" s="256" t="s">
        <v>0</v>
      </c>
      <c r="B4" s="257" t="s">
        <v>1</v>
      </c>
      <c r="C4" s="258" t="s">
        <v>15</v>
      </c>
      <c r="D4" s="257" t="s">
        <v>18</v>
      </c>
      <c r="E4" s="257" t="s">
        <v>19</v>
      </c>
      <c r="F4" s="257" t="s">
        <v>25</v>
      </c>
      <c r="G4" s="257" t="s">
        <v>2</v>
      </c>
      <c r="H4" s="258" t="s">
        <v>3</v>
      </c>
      <c r="I4" s="257" t="s">
        <v>4</v>
      </c>
      <c r="J4" s="258" t="s">
        <v>5</v>
      </c>
      <c r="K4" s="260" t="s">
        <v>26</v>
      </c>
      <c r="L4" s="257" t="s">
        <v>19</v>
      </c>
      <c r="M4" s="260" t="s">
        <v>141</v>
      </c>
      <c r="O4" s="581"/>
      <c r="P4" s="161" t="s">
        <v>140</v>
      </c>
    </row>
    <row r="5" spans="1:16" s="161" customFormat="1" ht="30.75" customHeight="1" x14ac:dyDescent="0.25">
      <c r="A5" s="814" t="s">
        <v>198</v>
      </c>
      <c r="B5" s="130" t="s">
        <v>42</v>
      </c>
      <c r="C5" s="133" t="s">
        <v>46</v>
      </c>
      <c r="D5" s="379" t="s">
        <v>51</v>
      </c>
      <c r="E5" s="66"/>
      <c r="F5" s="430">
        <v>5.0000000000000001E-3</v>
      </c>
      <c r="G5" s="431">
        <v>770</v>
      </c>
      <c r="H5" s="430">
        <v>712</v>
      </c>
      <c r="I5" s="432">
        <f>G5+H5</f>
        <v>1482</v>
      </c>
      <c r="J5" s="433">
        <v>1</v>
      </c>
      <c r="K5" s="434">
        <f>I5*J5</f>
        <v>1482</v>
      </c>
      <c r="L5" s="700" t="s">
        <v>500</v>
      </c>
      <c r="M5" s="714" t="s">
        <v>495</v>
      </c>
      <c r="O5" s="580"/>
      <c r="P5" s="161" t="s">
        <v>470</v>
      </c>
    </row>
    <row r="6" spans="1:16" s="161" customFormat="1" ht="73.5" customHeight="1" x14ac:dyDescent="0.25">
      <c r="A6" s="815"/>
      <c r="B6" s="130" t="s">
        <v>43</v>
      </c>
      <c r="C6" s="130" t="s">
        <v>50</v>
      </c>
      <c r="D6" s="130" t="s">
        <v>53</v>
      </c>
      <c r="E6" s="7"/>
      <c r="F6" s="12"/>
      <c r="G6" s="12"/>
      <c r="H6" s="12"/>
      <c r="I6" s="12"/>
      <c r="J6" s="12"/>
      <c r="K6" s="14"/>
      <c r="L6" s="700" t="s">
        <v>500</v>
      </c>
      <c r="M6" s="704" t="s">
        <v>486</v>
      </c>
      <c r="O6" s="657"/>
      <c r="P6" s="161" t="s">
        <v>471</v>
      </c>
    </row>
    <row r="7" spans="1:16" ht="45.75" customHeight="1" x14ac:dyDescent="0.25">
      <c r="A7" s="202"/>
      <c r="B7" s="378" t="s">
        <v>44</v>
      </c>
      <c r="C7" s="378" t="s">
        <v>47</v>
      </c>
      <c r="D7" s="616" t="s">
        <v>346</v>
      </c>
      <c r="E7" s="6"/>
      <c r="F7" s="6"/>
      <c r="G7" s="12"/>
      <c r="H7" s="13"/>
      <c r="I7" s="12"/>
      <c r="J7" s="13"/>
      <c r="K7" s="14"/>
      <c r="L7" s="700" t="s">
        <v>500</v>
      </c>
      <c r="M7" s="704" t="s">
        <v>487</v>
      </c>
      <c r="P7" s="9" t="s">
        <v>500</v>
      </c>
    </row>
    <row r="8" spans="1:16" ht="43.5" customHeight="1" thickBot="1" x14ac:dyDescent="0.3">
      <c r="A8" s="202"/>
      <c r="B8" s="483" t="s">
        <v>35</v>
      </c>
      <c r="C8" s="483" t="s">
        <v>48</v>
      </c>
      <c r="D8" s="485" t="s">
        <v>52</v>
      </c>
      <c r="E8" s="6"/>
      <c r="F8" s="6"/>
      <c r="G8" s="12"/>
      <c r="H8" s="13"/>
      <c r="I8" s="12"/>
      <c r="J8" s="13"/>
      <c r="K8" s="14"/>
      <c r="L8" s="700" t="s">
        <v>500</v>
      </c>
      <c r="M8" s="714" t="s">
        <v>497</v>
      </c>
      <c r="P8" s="9"/>
    </row>
    <row r="9" spans="1:16" s="161" customFormat="1" ht="15" customHeight="1" x14ac:dyDescent="0.25">
      <c r="A9" s="884" t="s">
        <v>308</v>
      </c>
      <c r="B9" s="885"/>
      <c r="C9" s="885"/>
      <c r="D9" s="885"/>
      <c r="E9" s="885"/>
      <c r="F9" s="885"/>
      <c r="G9" s="885"/>
      <c r="H9" s="885"/>
      <c r="I9" s="885"/>
      <c r="J9" s="885"/>
      <c r="K9" s="886"/>
      <c r="L9" s="189"/>
      <c r="M9" s="192"/>
      <c r="P9" s="9"/>
    </row>
    <row r="10" spans="1:16" s="161" customFormat="1" ht="32.25" customHeight="1" thickBot="1" x14ac:dyDescent="0.3">
      <c r="A10" s="239" t="s">
        <v>0</v>
      </c>
      <c r="B10" s="240" t="s">
        <v>1</v>
      </c>
      <c r="C10" s="241" t="s">
        <v>15</v>
      </c>
      <c r="D10" s="240" t="s">
        <v>18</v>
      </c>
      <c r="E10" s="247" t="s">
        <v>19</v>
      </c>
      <c r="F10" s="247" t="s">
        <v>25</v>
      </c>
      <c r="G10" s="247" t="s">
        <v>2</v>
      </c>
      <c r="H10" s="241" t="s">
        <v>3</v>
      </c>
      <c r="I10" s="240" t="s">
        <v>4</v>
      </c>
      <c r="J10" s="241" t="s">
        <v>5</v>
      </c>
      <c r="K10" s="242" t="s">
        <v>26</v>
      </c>
      <c r="L10" s="240" t="s">
        <v>19</v>
      </c>
      <c r="M10" s="242" t="s">
        <v>141</v>
      </c>
      <c r="P10" s="9"/>
    </row>
    <row r="11" spans="1:16" ht="44.25" customHeight="1" x14ac:dyDescent="0.25">
      <c r="A11" s="10" t="s">
        <v>197</v>
      </c>
      <c r="B11" s="2" t="s">
        <v>6</v>
      </c>
      <c r="C11" s="817" t="s">
        <v>22</v>
      </c>
      <c r="D11" s="836" t="s">
        <v>618</v>
      </c>
      <c r="E11" s="6"/>
      <c r="F11" s="508">
        <v>0</v>
      </c>
      <c r="G11" s="509">
        <v>0</v>
      </c>
      <c r="H11" s="510" t="s">
        <v>21</v>
      </c>
      <c r="I11" s="509">
        <v>0</v>
      </c>
      <c r="J11" s="511">
        <v>1</v>
      </c>
      <c r="K11" s="691">
        <v>0</v>
      </c>
      <c r="L11" s="829" t="s">
        <v>500</v>
      </c>
      <c r="M11" s="821" t="s">
        <v>604</v>
      </c>
    </row>
    <row r="12" spans="1:16" ht="40.5" customHeight="1" thickBot="1" x14ac:dyDescent="0.3">
      <c r="A12" s="15"/>
      <c r="B12" s="2" t="s">
        <v>7</v>
      </c>
      <c r="C12" s="817"/>
      <c r="D12" s="837"/>
      <c r="E12" s="69"/>
      <c r="F12" s="31"/>
      <c r="G12" s="30"/>
      <c r="H12" s="12"/>
      <c r="I12" s="12"/>
      <c r="J12" s="13"/>
      <c r="K12" s="30"/>
      <c r="L12" s="830"/>
      <c r="M12" s="822"/>
    </row>
    <row r="13" spans="1:16" ht="18" customHeight="1" thickBot="1" x14ac:dyDescent="0.3">
      <c r="A13" s="32" t="s">
        <v>192</v>
      </c>
      <c r="B13" s="20"/>
      <c r="C13" s="21"/>
      <c r="D13" s="22"/>
      <c r="E13" s="23"/>
      <c r="F13" s="23"/>
      <c r="G13" s="24"/>
      <c r="H13" s="24"/>
      <c r="I13" s="24"/>
      <c r="J13" s="24"/>
      <c r="K13" s="25"/>
      <c r="L13" s="22"/>
      <c r="M13" s="628"/>
    </row>
    <row r="14" spans="1:16" ht="17.25" customHeight="1" x14ac:dyDescent="0.25">
      <c r="A14" s="177" t="s">
        <v>193</v>
      </c>
      <c r="B14" s="178"/>
      <c r="C14" s="178"/>
      <c r="D14" s="178"/>
      <c r="E14" s="178"/>
      <c r="F14" s="178"/>
      <c r="G14" s="178"/>
      <c r="H14" s="178"/>
      <c r="I14" s="178"/>
      <c r="J14" s="178"/>
      <c r="K14" s="179"/>
      <c r="L14" s="178"/>
      <c r="M14" s="179"/>
    </row>
    <row r="15" spans="1:16" ht="33.75" customHeight="1" thickBot="1" x14ac:dyDescent="0.3">
      <c r="A15" s="244" t="s">
        <v>0</v>
      </c>
      <c r="B15" s="234" t="s">
        <v>1</v>
      </c>
      <c r="C15" s="245" t="s">
        <v>15</v>
      </c>
      <c r="D15" s="234" t="s">
        <v>18</v>
      </c>
      <c r="E15" s="235" t="s">
        <v>19</v>
      </c>
      <c r="F15" s="235" t="s">
        <v>25</v>
      </c>
      <c r="G15" s="235" t="s">
        <v>2</v>
      </c>
      <c r="H15" s="245" t="s">
        <v>3</v>
      </c>
      <c r="I15" s="234" t="s">
        <v>4</v>
      </c>
      <c r="J15" s="245" t="s">
        <v>5</v>
      </c>
      <c r="K15" s="246" t="s">
        <v>26</v>
      </c>
      <c r="L15" s="234" t="s">
        <v>19</v>
      </c>
      <c r="M15" s="246" t="s">
        <v>141</v>
      </c>
    </row>
    <row r="16" spans="1:16" ht="30.75" customHeight="1" x14ac:dyDescent="0.25">
      <c r="A16" s="26" t="s">
        <v>195</v>
      </c>
      <c r="B16" s="836" t="s">
        <v>9</v>
      </c>
      <c r="C16" s="218" t="s">
        <v>10</v>
      </c>
      <c r="D16" s="218" t="s">
        <v>29</v>
      </c>
      <c r="E16" s="52"/>
      <c r="F16" s="416">
        <v>4.7999999999999996E-3</v>
      </c>
      <c r="G16" s="417">
        <v>617</v>
      </c>
      <c r="H16" s="418">
        <v>74</v>
      </c>
      <c r="I16" s="419">
        <f>G16+H16</f>
        <v>691</v>
      </c>
      <c r="J16" s="420">
        <v>1</v>
      </c>
      <c r="K16" s="421">
        <f>I16*J16</f>
        <v>691</v>
      </c>
      <c r="L16" s="700" t="s">
        <v>500</v>
      </c>
      <c r="M16" s="627"/>
    </row>
    <row r="17" spans="1:13" ht="42.75" customHeight="1" thickBot="1" x14ac:dyDescent="0.3">
      <c r="A17" s="201"/>
      <c r="B17" s="817"/>
      <c r="C17" s="164" t="s">
        <v>270</v>
      </c>
      <c r="D17" s="164" t="s">
        <v>30</v>
      </c>
      <c r="E17" s="6"/>
      <c r="F17" s="6"/>
      <c r="G17" s="169"/>
      <c r="H17" s="169"/>
      <c r="I17" s="170"/>
      <c r="J17" s="169"/>
      <c r="K17" s="176"/>
      <c r="L17" s="700" t="s">
        <v>500</v>
      </c>
      <c r="M17" s="627"/>
    </row>
    <row r="18" spans="1:13" ht="16.5" customHeight="1" x14ac:dyDescent="0.25">
      <c r="A18" s="186" t="s">
        <v>194</v>
      </c>
      <c r="B18" s="187"/>
      <c r="C18" s="187"/>
      <c r="D18" s="187"/>
      <c r="E18" s="187"/>
      <c r="F18" s="187"/>
      <c r="G18" s="187"/>
      <c r="H18" s="187"/>
      <c r="I18" s="187"/>
      <c r="J18" s="187"/>
      <c r="K18" s="191"/>
      <c r="L18" s="187"/>
      <c r="M18" s="191"/>
    </row>
    <row r="19" spans="1:13" ht="33" customHeight="1" thickBot="1" x14ac:dyDescent="0.3">
      <c r="A19" s="236" t="s">
        <v>0</v>
      </c>
      <c r="B19" s="233" t="s">
        <v>1</v>
      </c>
      <c r="C19" s="237" t="s">
        <v>15</v>
      </c>
      <c r="D19" s="233" t="s">
        <v>18</v>
      </c>
      <c r="E19" s="233" t="s">
        <v>19</v>
      </c>
      <c r="F19" s="233" t="s">
        <v>25</v>
      </c>
      <c r="G19" s="233" t="s">
        <v>2</v>
      </c>
      <c r="H19" s="237" t="s">
        <v>3</v>
      </c>
      <c r="I19" s="233" t="s">
        <v>4</v>
      </c>
      <c r="J19" s="237" t="s">
        <v>5</v>
      </c>
      <c r="K19" s="238" t="s">
        <v>26</v>
      </c>
      <c r="L19" s="233" t="s">
        <v>19</v>
      </c>
      <c r="M19" s="238" t="s">
        <v>141</v>
      </c>
    </row>
    <row r="20" spans="1:13" ht="33" customHeight="1" x14ac:dyDescent="0.25">
      <c r="A20" s="10" t="s">
        <v>196</v>
      </c>
      <c r="B20" s="836" t="s">
        <v>11</v>
      </c>
      <c r="C20" s="414" t="s">
        <v>20</v>
      </c>
      <c r="D20" s="93" t="s">
        <v>239</v>
      </c>
      <c r="E20" s="27"/>
      <c r="F20" s="507">
        <v>0</v>
      </c>
      <c r="G20" s="430">
        <v>0</v>
      </c>
      <c r="H20" s="516">
        <f>2*21.88</f>
        <v>43.76</v>
      </c>
      <c r="I20" s="516">
        <f>H20</f>
        <v>43.76</v>
      </c>
      <c r="J20" s="420">
        <v>1</v>
      </c>
      <c r="K20" s="675">
        <f>I20*J20</f>
        <v>43.76</v>
      </c>
      <c r="L20" s="700" t="s">
        <v>500</v>
      </c>
      <c r="M20" s="821" t="s">
        <v>484</v>
      </c>
    </row>
    <row r="21" spans="1:13" ht="31.5" customHeight="1" thickBot="1" x14ac:dyDescent="0.3">
      <c r="A21" s="18"/>
      <c r="B21" s="837"/>
      <c r="C21" s="415" t="s">
        <v>12</v>
      </c>
      <c r="D21" s="180" t="s">
        <v>240</v>
      </c>
      <c r="E21" s="11"/>
      <c r="F21" s="11"/>
      <c r="G21" s="16"/>
      <c r="H21" s="17"/>
      <c r="I21" s="45"/>
      <c r="J21" s="17"/>
      <c r="K21" s="399"/>
      <c r="L21" s="701" t="s">
        <v>500</v>
      </c>
      <c r="M21" s="822"/>
    </row>
    <row r="22" spans="1:13" ht="18" customHeight="1" x14ac:dyDescent="0.25">
      <c r="B22" s="610"/>
      <c r="C22" s="610"/>
      <c r="D22" s="610"/>
    </row>
    <row r="23" spans="1:13" ht="15.75" hidden="1" customHeight="1" thickBot="1" x14ac:dyDescent="0.25">
      <c r="A23" s="1"/>
      <c r="B23" s="597" t="s">
        <v>13</v>
      </c>
      <c r="C23" s="611" t="s">
        <v>57</v>
      </c>
      <c r="D23" s="612">
        <v>0</v>
      </c>
    </row>
    <row r="24" spans="1:13" x14ac:dyDescent="0.25">
      <c r="A24" s="1"/>
      <c r="B24" s="163"/>
      <c r="C24" s="163"/>
      <c r="D24" s="163"/>
    </row>
    <row r="25" spans="1:13" x14ac:dyDescent="0.25">
      <c r="A25" s="1"/>
      <c r="B25" s="163"/>
      <c r="C25" s="163"/>
      <c r="D25" s="163"/>
      <c r="G25" s="42" t="s">
        <v>306</v>
      </c>
    </row>
    <row r="26" spans="1:13" x14ac:dyDescent="0.25">
      <c r="A26" s="1"/>
      <c r="B26" s="163"/>
      <c r="C26" s="163"/>
      <c r="D26" s="163"/>
    </row>
    <row r="27" spans="1:13" x14ac:dyDescent="0.25">
      <c r="A27" s="1"/>
      <c r="B27" s="163"/>
      <c r="C27" s="163"/>
      <c r="D27" s="163"/>
    </row>
    <row r="28" spans="1:13" x14ac:dyDescent="0.25">
      <c r="A28" s="1"/>
      <c r="B28" s="163"/>
      <c r="C28" s="163"/>
      <c r="D28" s="163"/>
    </row>
    <row r="29" spans="1:13" x14ac:dyDescent="0.25">
      <c r="A29" s="1"/>
      <c r="B29" s="163"/>
      <c r="C29" s="163"/>
      <c r="D29" s="163"/>
    </row>
    <row r="30" spans="1:13" x14ac:dyDescent="0.25">
      <c r="B30" s="29"/>
    </row>
    <row r="31" spans="1:13" x14ac:dyDescent="0.25">
      <c r="D31" s="48"/>
      <c r="E31" s="49">
        <v>24.19</v>
      </c>
      <c r="F31" s="49"/>
    </row>
  </sheetData>
  <mergeCells count="10">
    <mergeCell ref="B20:B21"/>
    <mergeCell ref="A9:K9"/>
    <mergeCell ref="A1:M1"/>
    <mergeCell ref="L11:L12"/>
    <mergeCell ref="C11:C12"/>
    <mergeCell ref="A5:A6"/>
    <mergeCell ref="B16:B17"/>
    <mergeCell ref="M20:M21"/>
    <mergeCell ref="D11:D12"/>
    <mergeCell ref="M11:M12"/>
  </mergeCells>
  <conditionalFormatting sqref="P8:P10">
    <cfRule type="colorScale" priority="48">
      <colorScale>
        <cfvo type="min"/>
        <cfvo type="max"/>
        <color rgb="FFFF0000"/>
        <color rgb="FFFFEF9C"/>
      </colorScale>
    </cfRule>
    <cfRule type="colorScale" priority="49">
      <colorScale>
        <cfvo type="min"/>
        <cfvo type="percentile" val="50"/>
        <cfvo type="max"/>
        <color rgb="FFF8696B"/>
        <color rgb="FFFFEB84"/>
        <color rgb="FF63BE7B"/>
      </colorScale>
    </cfRule>
  </conditionalFormatting>
  <conditionalFormatting sqref="L5:L8">
    <cfRule type="cellIs" dxfId="372" priority="13" operator="equal">
      <formula>$P$7</formula>
    </cfRule>
    <cfRule type="cellIs" dxfId="371" priority="14" operator="equal">
      <formula>$P$6</formula>
    </cfRule>
    <cfRule type="cellIs" dxfId="370" priority="15" operator="equal">
      <formula>$P$5</formula>
    </cfRule>
    <cfRule type="cellIs" dxfId="369" priority="16" operator="equal">
      <formula>$P$4</formula>
    </cfRule>
  </conditionalFormatting>
  <conditionalFormatting sqref="L16:L17">
    <cfRule type="cellIs" dxfId="368" priority="9" operator="equal">
      <formula>$P$7</formula>
    </cfRule>
    <cfRule type="cellIs" dxfId="367" priority="10" operator="equal">
      <formula>$P$6</formula>
    </cfRule>
    <cfRule type="cellIs" dxfId="366" priority="11" operator="equal">
      <formula>$P$5</formula>
    </cfRule>
    <cfRule type="cellIs" dxfId="365" priority="12" operator="equal">
      <formula>$P$4</formula>
    </cfRule>
  </conditionalFormatting>
  <conditionalFormatting sqref="L20:L21">
    <cfRule type="cellIs" dxfId="364" priority="5" operator="equal">
      <formula>$P$7</formula>
    </cfRule>
    <cfRule type="cellIs" dxfId="363" priority="6" operator="equal">
      <formula>$P$6</formula>
    </cfRule>
    <cfRule type="cellIs" dxfId="362" priority="7" operator="equal">
      <formula>$P$5</formula>
    </cfRule>
    <cfRule type="cellIs" dxfId="361" priority="8" operator="equal">
      <formula>$P$4</formula>
    </cfRule>
  </conditionalFormatting>
  <conditionalFormatting sqref="L11">
    <cfRule type="cellIs" dxfId="55" priority="1" operator="equal">
      <formula>$P$7</formula>
    </cfRule>
    <cfRule type="cellIs" dxfId="54" priority="2" operator="equal">
      <formula>$P$6</formula>
    </cfRule>
    <cfRule type="cellIs" dxfId="53" priority="3" operator="equal">
      <formula>$P$5</formula>
    </cfRule>
    <cfRule type="cellIs" dxfId="52" priority="4" operator="equal">
      <formula>$P$4</formula>
    </cfRule>
  </conditionalFormatting>
  <dataValidations count="1">
    <dataValidation type="list" allowBlank="1" showInputMessage="1" showErrorMessage="1" sqref="L5:L8 L16:L17 L20:L21 L11" xr:uid="{00000000-0002-0000-0E00-000001000000}">
      <formula1>$P$4:$P$7</formula1>
    </dataValidation>
  </dataValidations>
  <pageMargins left="0.51181102362204722" right="0.51181102362204722" top="0.74803149606299213" bottom="0.74803149606299213" header="0.31496062992125984" footer="0.31496062992125984"/>
  <pageSetup paperSize="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P31"/>
  <sheetViews>
    <sheetView topLeftCell="A8" zoomScaleNormal="100" workbookViewId="0">
      <selection activeCell="R12" sqref="R12"/>
    </sheetView>
  </sheetViews>
  <sheetFormatPr defaultRowHeight="15" x14ac:dyDescent="0.25"/>
  <cols>
    <col min="1" max="1" width="17" style="161" customWidth="1"/>
    <col min="2" max="2" width="47.42578125" style="161" customWidth="1"/>
    <col min="3" max="3" width="38.85546875" style="161" customWidth="1"/>
    <col min="4" max="4" width="40.140625" style="161" customWidth="1"/>
    <col min="5" max="6" width="8.140625" style="161" hidden="1" customWidth="1"/>
    <col min="7" max="7" width="7.85546875" style="161" hidden="1" customWidth="1"/>
    <col min="8" max="8" width="10" style="161" hidden="1" customWidth="1"/>
    <col min="9" max="10" width="7.28515625" style="161" hidden="1" customWidth="1"/>
    <col min="11" max="11" width="8.85546875" style="161" hidden="1" customWidth="1"/>
    <col min="12" max="12" width="9.140625" style="161"/>
    <col min="13" max="13" width="50.28515625" style="161" customWidth="1"/>
    <col min="14" max="14" width="0" style="161" hidden="1" customWidth="1"/>
    <col min="15" max="16" width="9.140625" style="161" hidden="1" customWidth="1"/>
    <col min="17" max="16384" width="9.140625" style="161"/>
  </cols>
  <sheetData>
    <row r="1" spans="1:16" ht="18" x14ac:dyDescent="0.25">
      <c r="A1" s="816" t="s">
        <v>544</v>
      </c>
      <c r="B1" s="816"/>
      <c r="C1" s="816"/>
      <c r="D1" s="816"/>
      <c r="E1" s="816"/>
      <c r="F1" s="816"/>
      <c r="G1" s="816"/>
      <c r="H1" s="816"/>
      <c r="I1" s="816"/>
      <c r="J1" s="816"/>
      <c r="K1" s="816"/>
      <c r="L1" s="816"/>
      <c r="M1" s="816"/>
    </row>
    <row r="2" spans="1:16" ht="8.25" customHeight="1" thickBot="1" x14ac:dyDescent="0.3">
      <c r="A2" s="162"/>
      <c r="J2" s="3"/>
      <c r="K2" s="380"/>
    </row>
    <row r="3" spans="1:16" ht="15.75" x14ac:dyDescent="0.25">
      <c r="A3" s="253" t="s">
        <v>190</v>
      </c>
      <c r="B3" s="254"/>
      <c r="C3" s="254"/>
      <c r="D3" s="254"/>
      <c r="E3" s="254"/>
      <c r="F3" s="254"/>
      <c r="G3" s="254"/>
      <c r="H3" s="254"/>
      <c r="I3" s="254"/>
      <c r="J3" s="254"/>
      <c r="K3" s="255"/>
      <c r="L3" s="254"/>
      <c r="M3" s="255"/>
    </row>
    <row r="4" spans="1:16" ht="35.25" customHeight="1" thickBot="1" x14ac:dyDescent="0.3">
      <c r="A4" s="256" t="s">
        <v>0</v>
      </c>
      <c r="B4" s="257" t="s">
        <v>1</v>
      </c>
      <c r="C4" s="258" t="s">
        <v>15</v>
      </c>
      <c r="D4" s="257" t="s">
        <v>18</v>
      </c>
      <c r="E4" s="257" t="s">
        <v>19</v>
      </c>
      <c r="F4" s="257" t="s">
        <v>25</v>
      </c>
      <c r="G4" s="257" t="s">
        <v>2</v>
      </c>
      <c r="H4" s="258" t="s">
        <v>3</v>
      </c>
      <c r="I4" s="257" t="s">
        <v>4</v>
      </c>
      <c r="J4" s="258" t="s">
        <v>5</v>
      </c>
      <c r="K4" s="260" t="s">
        <v>26</v>
      </c>
      <c r="L4" s="257" t="s">
        <v>19</v>
      </c>
      <c r="M4" s="260" t="s">
        <v>141</v>
      </c>
      <c r="O4" s="581"/>
      <c r="P4" s="161" t="s">
        <v>140</v>
      </c>
    </row>
    <row r="5" spans="1:16" ht="33" customHeight="1" x14ac:dyDescent="0.25">
      <c r="A5" s="814" t="s">
        <v>198</v>
      </c>
      <c r="B5" s="130" t="s">
        <v>42</v>
      </c>
      <c r="C5" s="485" t="s">
        <v>46</v>
      </c>
      <c r="D5" s="747" t="s">
        <v>51</v>
      </c>
      <c r="E5" s="66"/>
      <c r="F5" s="54">
        <v>2.5000000000000001E-2</v>
      </c>
      <c r="G5" s="56">
        <v>3848</v>
      </c>
      <c r="H5" s="54">
        <v>3702</v>
      </c>
      <c r="I5" s="44">
        <f>G5+H5</f>
        <v>7550</v>
      </c>
      <c r="J5" s="215">
        <v>0.5</v>
      </c>
      <c r="K5" s="222">
        <f>I5*J5</f>
        <v>3775</v>
      </c>
      <c r="L5" s="749" t="s">
        <v>500</v>
      </c>
      <c r="M5" s="714" t="s">
        <v>495</v>
      </c>
      <c r="O5" s="580"/>
      <c r="P5" s="161" t="s">
        <v>470</v>
      </c>
    </row>
    <row r="6" spans="1:16" ht="58.5" customHeight="1" x14ac:dyDescent="0.25">
      <c r="A6" s="815"/>
      <c r="B6" s="130" t="s">
        <v>43</v>
      </c>
      <c r="C6" s="130" t="s">
        <v>50</v>
      </c>
      <c r="D6" s="130" t="s">
        <v>53</v>
      </c>
      <c r="E6" s="7"/>
      <c r="F6" s="169"/>
      <c r="G6" s="169"/>
      <c r="H6" s="169"/>
      <c r="I6" s="169"/>
      <c r="J6" s="169"/>
      <c r="K6" s="171"/>
      <c r="L6" s="749" t="s">
        <v>500</v>
      </c>
      <c r="M6" s="704" t="s">
        <v>486</v>
      </c>
      <c r="O6" s="657"/>
      <c r="P6" s="161" t="s">
        <v>471</v>
      </c>
    </row>
    <row r="7" spans="1:16" ht="42" customHeight="1" x14ac:dyDescent="0.25">
      <c r="A7" s="202"/>
      <c r="B7" s="738" t="s">
        <v>44</v>
      </c>
      <c r="C7" s="738" t="s">
        <v>47</v>
      </c>
      <c r="D7" s="616" t="s">
        <v>346</v>
      </c>
      <c r="E7" s="6"/>
      <c r="F7" s="6"/>
      <c r="G7" s="169"/>
      <c r="H7" s="170"/>
      <c r="I7" s="169"/>
      <c r="J7" s="170"/>
      <c r="K7" s="171"/>
      <c r="L7" s="749" t="s">
        <v>500</v>
      </c>
      <c r="M7" s="704" t="s">
        <v>487</v>
      </c>
      <c r="O7" s="703"/>
      <c r="P7" s="161" t="s">
        <v>500</v>
      </c>
    </row>
    <row r="8" spans="1:16" ht="44.25" customHeight="1" thickBot="1" x14ac:dyDescent="0.3">
      <c r="A8" s="202"/>
      <c r="B8" s="130" t="s">
        <v>35</v>
      </c>
      <c r="C8" s="130" t="s">
        <v>48</v>
      </c>
      <c r="D8" s="290" t="s">
        <v>52</v>
      </c>
      <c r="E8" s="6"/>
      <c r="F8" s="6"/>
      <c r="G8" s="169"/>
      <c r="H8" s="170"/>
      <c r="I8" s="169"/>
      <c r="J8" s="170"/>
      <c r="K8" s="171"/>
      <c r="L8" s="749" t="s">
        <v>500</v>
      </c>
      <c r="M8" s="704" t="s">
        <v>490</v>
      </c>
    </row>
    <row r="9" spans="1:16" ht="18" customHeight="1" x14ac:dyDescent="0.25">
      <c r="A9" s="188" t="s">
        <v>191</v>
      </c>
      <c r="B9" s="189"/>
      <c r="C9" s="189"/>
      <c r="D9" s="189"/>
      <c r="E9" s="189"/>
      <c r="F9" s="189"/>
      <c r="G9" s="189"/>
      <c r="H9" s="189"/>
      <c r="I9" s="189"/>
      <c r="J9" s="189"/>
      <c r="K9" s="192"/>
      <c r="L9" s="189"/>
      <c r="M9" s="192"/>
    </row>
    <row r="10" spans="1:16" ht="33" customHeight="1" thickBot="1" x14ac:dyDescent="0.3">
      <c r="A10" s="239" t="s">
        <v>0</v>
      </c>
      <c r="B10" s="240" t="s">
        <v>1</v>
      </c>
      <c r="C10" s="241" t="s">
        <v>17</v>
      </c>
      <c r="D10" s="240" t="s">
        <v>18</v>
      </c>
      <c r="E10" s="240" t="s">
        <v>19</v>
      </c>
      <c r="F10" s="240" t="s">
        <v>25</v>
      </c>
      <c r="G10" s="240" t="s">
        <v>2</v>
      </c>
      <c r="H10" s="241" t="s">
        <v>3</v>
      </c>
      <c r="I10" s="240" t="s">
        <v>4</v>
      </c>
      <c r="J10" s="241" t="s">
        <v>5</v>
      </c>
      <c r="K10" s="242" t="s">
        <v>26</v>
      </c>
      <c r="L10" s="240" t="s">
        <v>19</v>
      </c>
      <c r="M10" s="242" t="s">
        <v>141</v>
      </c>
    </row>
    <row r="11" spans="1:16" ht="43.5" customHeight="1" x14ac:dyDescent="0.25">
      <c r="A11" s="815" t="s">
        <v>197</v>
      </c>
      <c r="B11" s="165" t="s">
        <v>6</v>
      </c>
      <c r="C11" s="817" t="s">
        <v>22</v>
      </c>
      <c r="D11" s="919" t="s">
        <v>620</v>
      </c>
      <c r="E11" s="6"/>
      <c r="F11" s="488">
        <v>0.13039999999999999</v>
      </c>
      <c r="G11" s="812">
        <v>23042</v>
      </c>
      <c r="H11" s="488">
        <v>0</v>
      </c>
      <c r="I11" s="219">
        <f>+G11</f>
        <v>23042</v>
      </c>
      <c r="J11" s="813">
        <v>1</v>
      </c>
      <c r="K11" s="677">
        <f>I11*J11</f>
        <v>23042</v>
      </c>
      <c r="L11" s="829" t="s">
        <v>500</v>
      </c>
      <c r="M11" s="920" t="s">
        <v>619</v>
      </c>
    </row>
    <row r="12" spans="1:16" ht="88.5" customHeight="1" thickBot="1" x14ac:dyDescent="0.3">
      <c r="A12" s="835"/>
      <c r="B12" s="165" t="s">
        <v>7</v>
      </c>
      <c r="C12" s="817"/>
      <c r="D12" s="860"/>
      <c r="E12" s="754"/>
      <c r="F12" s="213"/>
      <c r="G12" s="30"/>
      <c r="H12" s="169"/>
      <c r="I12" s="169"/>
      <c r="J12" s="170"/>
      <c r="K12" s="30"/>
      <c r="L12" s="830"/>
      <c r="M12" s="921"/>
    </row>
    <row r="13" spans="1:16" ht="18" customHeight="1" thickBot="1" x14ac:dyDescent="0.3">
      <c r="A13" s="32" t="s">
        <v>192</v>
      </c>
      <c r="B13" s="22"/>
      <c r="C13" s="22"/>
      <c r="D13" s="22"/>
      <c r="E13" s="22"/>
      <c r="F13" s="22"/>
      <c r="G13" s="22"/>
      <c r="H13" s="22"/>
      <c r="I13" s="22"/>
      <c r="J13" s="22"/>
      <c r="K13" s="22"/>
      <c r="L13" s="22"/>
      <c r="M13" s="628"/>
    </row>
    <row r="14" spans="1:16" ht="15.75" x14ac:dyDescent="0.25">
      <c r="A14" s="177" t="s">
        <v>193</v>
      </c>
      <c r="B14" s="178"/>
      <c r="C14" s="178"/>
      <c r="D14" s="178"/>
      <c r="E14" s="178"/>
      <c r="F14" s="178"/>
      <c r="G14" s="178"/>
      <c r="H14" s="178"/>
      <c r="I14" s="178"/>
      <c r="J14" s="178"/>
      <c r="K14" s="179"/>
      <c r="L14" s="178"/>
      <c r="M14" s="179"/>
    </row>
    <row r="15" spans="1:16" ht="32.25" customHeight="1" thickBot="1" x14ac:dyDescent="0.3">
      <c r="A15" s="244" t="s">
        <v>0</v>
      </c>
      <c r="B15" s="234" t="s">
        <v>1</v>
      </c>
      <c r="C15" s="245" t="s">
        <v>15</v>
      </c>
      <c r="D15" s="234" t="s">
        <v>18</v>
      </c>
      <c r="E15" s="235" t="s">
        <v>19</v>
      </c>
      <c r="F15" s="235" t="s">
        <v>25</v>
      </c>
      <c r="G15" s="235" t="s">
        <v>2</v>
      </c>
      <c r="H15" s="245" t="s">
        <v>3</v>
      </c>
      <c r="I15" s="234" t="s">
        <v>4</v>
      </c>
      <c r="J15" s="245" t="s">
        <v>5</v>
      </c>
      <c r="K15" s="246" t="s">
        <v>26</v>
      </c>
      <c r="L15" s="234" t="s">
        <v>19</v>
      </c>
      <c r="M15" s="246" t="s">
        <v>141</v>
      </c>
    </row>
    <row r="16" spans="1:16" ht="30" customHeight="1" x14ac:dyDescent="0.25">
      <c r="A16" s="814" t="s">
        <v>195</v>
      </c>
      <c r="B16" s="836" t="s">
        <v>9</v>
      </c>
      <c r="C16" s="218" t="s">
        <v>10</v>
      </c>
      <c r="D16" s="218" t="s">
        <v>29</v>
      </c>
      <c r="E16" s="52"/>
      <c r="F16" s="743">
        <v>0.20200000000000001</v>
      </c>
      <c r="G16" s="744">
        <v>25956</v>
      </c>
      <c r="H16" s="53">
        <v>2518</v>
      </c>
      <c r="I16" s="221">
        <v>28474</v>
      </c>
      <c r="J16" s="220">
        <v>100</v>
      </c>
      <c r="K16" s="227">
        <v>28474</v>
      </c>
      <c r="L16" s="749" t="s">
        <v>500</v>
      </c>
      <c r="M16" s="627"/>
    </row>
    <row r="17" spans="1:13" ht="33" customHeight="1" thickBot="1" x14ac:dyDescent="0.3">
      <c r="A17" s="815"/>
      <c r="B17" s="817"/>
      <c r="C17" s="164" t="s">
        <v>234</v>
      </c>
      <c r="D17" s="164" t="s">
        <v>30</v>
      </c>
      <c r="E17" s="6"/>
      <c r="F17" s="6"/>
      <c r="G17" s="169"/>
      <c r="H17" s="169"/>
      <c r="I17" s="170"/>
      <c r="J17" s="169"/>
      <c r="K17" s="176"/>
      <c r="L17" s="749" t="s">
        <v>500</v>
      </c>
      <c r="M17" s="627"/>
    </row>
    <row r="18" spans="1:13" ht="18.75" customHeight="1" x14ac:dyDescent="0.25">
      <c r="A18" s="554" t="s">
        <v>194</v>
      </c>
      <c r="B18" s="187"/>
      <c r="C18" s="187"/>
      <c r="D18" s="187"/>
      <c r="E18" s="187"/>
      <c r="F18" s="187"/>
      <c r="G18" s="187"/>
      <c r="H18" s="187"/>
      <c r="I18" s="187"/>
      <c r="J18" s="187"/>
      <c r="K18" s="191"/>
      <c r="L18" s="187"/>
      <c r="M18" s="191"/>
    </row>
    <row r="19" spans="1:13" ht="32.25" customHeight="1" thickBot="1" x14ac:dyDescent="0.3">
      <c r="A19" s="236" t="s">
        <v>0</v>
      </c>
      <c r="B19" s="233" t="s">
        <v>1</v>
      </c>
      <c r="C19" s="237" t="s">
        <v>15</v>
      </c>
      <c r="D19" s="233" t="s">
        <v>18</v>
      </c>
      <c r="E19" s="233" t="s">
        <v>19</v>
      </c>
      <c r="F19" s="233" t="s">
        <v>25</v>
      </c>
      <c r="G19" s="233" t="s">
        <v>2</v>
      </c>
      <c r="H19" s="237" t="s">
        <v>3</v>
      </c>
      <c r="I19" s="233" t="s">
        <v>4</v>
      </c>
      <c r="J19" s="237" t="s">
        <v>5</v>
      </c>
      <c r="K19" s="238" t="s">
        <v>26</v>
      </c>
      <c r="L19" s="233" t="s">
        <v>19</v>
      </c>
      <c r="M19" s="238" t="s">
        <v>141</v>
      </c>
    </row>
    <row r="20" spans="1:13" ht="44.25" customHeight="1" x14ac:dyDescent="0.25">
      <c r="A20" s="202" t="s">
        <v>196</v>
      </c>
      <c r="B20" s="836" t="s">
        <v>11</v>
      </c>
      <c r="C20" s="414" t="s">
        <v>20</v>
      </c>
      <c r="D20" s="93" t="s">
        <v>239</v>
      </c>
      <c r="E20" s="223"/>
      <c r="F20" s="54">
        <v>0</v>
      </c>
      <c r="G20" s="54">
        <v>0</v>
      </c>
      <c r="H20" s="50">
        <f>21.88*183</f>
        <v>4004.04</v>
      </c>
      <c r="I20" s="51">
        <f>H20+G20</f>
        <v>4004.04</v>
      </c>
      <c r="J20" s="426">
        <v>1</v>
      </c>
      <c r="K20" s="676">
        <f>I20*J20</f>
        <v>4004.04</v>
      </c>
      <c r="L20" s="699" t="s">
        <v>500</v>
      </c>
      <c r="M20" s="821" t="s">
        <v>484</v>
      </c>
    </row>
    <row r="21" spans="1:13" ht="32.25" customHeight="1" thickBot="1" x14ac:dyDescent="0.3">
      <c r="A21" s="199"/>
      <c r="B21" s="837"/>
      <c r="C21" s="415" t="s">
        <v>12</v>
      </c>
      <c r="D21" s="180" t="s">
        <v>240</v>
      </c>
      <c r="E21" s="224"/>
      <c r="F21" s="224"/>
      <c r="G21" s="173"/>
      <c r="H21" s="174"/>
      <c r="I21" s="225"/>
      <c r="J21" s="173"/>
      <c r="K21" s="399"/>
      <c r="L21" s="750" t="s">
        <v>500</v>
      </c>
      <c r="M21" s="822"/>
    </row>
    <row r="22" spans="1:13" ht="16.5" customHeight="1" x14ac:dyDescent="0.25">
      <c r="B22" s="610"/>
    </row>
    <row r="23" spans="1:13" ht="15.75" hidden="1" customHeight="1" thickBot="1" x14ac:dyDescent="0.3">
      <c r="A23" s="163"/>
      <c r="B23" s="597" t="s">
        <v>13</v>
      </c>
      <c r="C23" s="197" t="s">
        <v>14</v>
      </c>
      <c r="D23" s="228">
        <v>0</v>
      </c>
      <c r="E23" s="167"/>
      <c r="F23" s="167"/>
    </row>
    <row r="24" spans="1:13" x14ac:dyDescent="0.25">
      <c r="A24" s="163"/>
      <c r="B24" s="163"/>
      <c r="C24" s="163"/>
      <c r="D24" s="163"/>
      <c r="E24" s="167"/>
      <c r="F24" s="167"/>
      <c r="G24" s="856" t="s">
        <v>301</v>
      </c>
      <c r="H24" s="856"/>
      <c r="I24" s="856"/>
      <c r="J24" s="856"/>
    </row>
    <row r="25" spans="1:13" x14ac:dyDescent="0.25">
      <c r="A25" s="163"/>
      <c r="B25" s="163"/>
      <c r="C25" s="163"/>
      <c r="D25" s="163"/>
      <c r="E25" s="167"/>
      <c r="F25" s="167"/>
    </row>
    <row r="26" spans="1:13" x14ac:dyDescent="0.25">
      <c r="A26" s="163"/>
      <c r="B26" s="163"/>
      <c r="C26" s="163"/>
      <c r="D26" s="163"/>
      <c r="E26" s="168"/>
      <c r="F26" s="168"/>
    </row>
    <row r="27" spans="1:13" x14ac:dyDescent="0.25">
      <c r="A27" s="163"/>
      <c r="B27" s="163"/>
      <c r="C27" s="163"/>
      <c r="D27" s="163"/>
      <c r="E27" s="168"/>
      <c r="F27" s="168"/>
    </row>
    <row r="28" spans="1:13" x14ac:dyDescent="0.25">
      <c r="A28" s="163"/>
      <c r="B28" s="163"/>
      <c r="C28" s="163"/>
      <c r="D28" s="163"/>
      <c r="E28" s="168"/>
      <c r="F28" s="168"/>
    </row>
    <row r="29" spans="1:13" x14ac:dyDescent="0.25">
      <c r="A29" s="163"/>
      <c r="B29" s="163"/>
      <c r="C29" s="163"/>
      <c r="D29" s="163"/>
      <c r="E29" s="168"/>
      <c r="F29" s="168"/>
    </row>
    <row r="30" spans="1:13" x14ac:dyDescent="0.25">
      <c r="B30" s="195"/>
      <c r="D30" s="48"/>
      <c r="E30" s="193">
        <v>24.19</v>
      </c>
      <c r="F30" s="193"/>
    </row>
    <row r="31" spans="1:13" x14ac:dyDescent="0.25">
      <c r="B31" s="195"/>
      <c r="E31" s="194">
        <v>18</v>
      </c>
      <c r="F31" s="194"/>
    </row>
  </sheetData>
  <mergeCells count="12">
    <mergeCell ref="G24:J24"/>
    <mergeCell ref="B20:B21"/>
    <mergeCell ref="A16:A17"/>
    <mergeCell ref="B16:B17"/>
    <mergeCell ref="A1:M1"/>
    <mergeCell ref="L11:L12"/>
    <mergeCell ref="C11:C12"/>
    <mergeCell ref="A5:A6"/>
    <mergeCell ref="A11:A12"/>
    <mergeCell ref="M20:M21"/>
    <mergeCell ref="D11:D12"/>
    <mergeCell ref="M11:M12"/>
  </mergeCells>
  <conditionalFormatting sqref="L5:L8">
    <cfRule type="cellIs" dxfId="357" priority="13" operator="equal">
      <formula>$P$7</formula>
    </cfRule>
    <cfRule type="cellIs" dxfId="356" priority="14" operator="equal">
      <formula>$P$6</formula>
    </cfRule>
    <cfRule type="cellIs" dxfId="355" priority="15" operator="equal">
      <formula>$P$5</formula>
    </cfRule>
    <cfRule type="cellIs" dxfId="354" priority="16" operator="equal">
      <formula>$P$4</formula>
    </cfRule>
  </conditionalFormatting>
  <conditionalFormatting sqref="L16:L17">
    <cfRule type="cellIs" dxfId="353" priority="9" operator="equal">
      <formula>$P$7</formula>
    </cfRule>
    <cfRule type="cellIs" dxfId="352" priority="10" operator="equal">
      <formula>$P$6</formula>
    </cfRule>
    <cfRule type="cellIs" dxfId="351" priority="11" operator="equal">
      <formula>$P$5</formula>
    </cfRule>
    <cfRule type="cellIs" dxfId="350" priority="12" operator="equal">
      <formula>$P$4</formula>
    </cfRule>
  </conditionalFormatting>
  <conditionalFormatting sqref="L20:L21">
    <cfRule type="cellIs" dxfId="349" priority="5" operator="equal">
      <formula>$P$7</formula>
    </cfRule>
    <cfRule type="cellIs" dxfId="348" priority="6" operator="equal">
      <formula>$P$6</formula>
    </cfRule>
    <cfRule type="cellIs" dxfId="347" priority="7" operator="equal">
      <formula>$P$5</formula>
    </cfRule>
    <cfRule type="cellIs" dxfId="346" priority="8" operator="equal">
      <formula>$P$4</formula>
    </cfRule>
  </conditionalFormatting>
  <conditionalFormatting sqref="L11">
    <cfRule type="cellIs" dxfId="51" priority="1" operator="equal">
      <formula>$P$7</formula>
    </cfRule>
    <cfRule type="cellIs" dxfId="50" priority="2" operator="equal">
      <formula>$P$6</formula>
    </cfRule>
    <cfRule type="cellIs" dxfId="49" priority="3" operator="equal">
      <formula>$P$5</formula>
    </cfRule>
    <cfRule type="cellIs" dxfId="48" priority="4" operator="equal">
      <formula>$P$4</formula>
    </cfRule>
  </conditionalFormatting>
  <dataValidations count="1">
    <dataValidation type="list" allowBlank="1" showInputMessage="1" showErrorMessage="1" sqref="L5:L8 L16:L17 L20:L21 L11" xr:uid="{00000000-0002-0000-0F00-000001000000}">
      <formula1>$P$4:$P$7</formula1>
    </dataValidation>
  </dataValidations>
  <pageMargins left="0.7" right="0.7" top="0.75" bottom="0.75" header="0.3" footer="0.3"/>
  <pageSetup paperSize="8"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P30"/>
  <sheetViews>
    <sheetView topLeftCell="A10" zoomScaleNormal="100" workbookViewId="0">
      <selection activeCell="R13" sqref="R13"/>
    </sheetView>
  </sheetViews>
  <sheetFormatPr defaultRowHeight="15" x14ac:dyDescent="0.25"/>
  <cols>
    <col min="1" max="1" width="18.85546875" customWidth="1"/>
    <col min="2" max="2" width="42.42578125" customWidth="1"/>
    <col min="3" max="3" width="38.85546875" customWidth="1"/>
    <col min="4" max="4" width="39.28515625" customWidth="1"/>
    <col min="5" max="6" width="8.140625" hidden="1" customWidth="1"/>
    <col min="7" max="7" width="7.85546875" hidden="1" customWidth="1"/>
    <col min="8" max="8" width="10" hidden="1" customWidth="1"/>
    <col min="9" max="9" width="7.28515625" hidden="1" customWidth="1"/>
    <col min="10" max="10" width="9" hidden="1" customWidth="1"/>
    <col min="11" max="11" width="10.140625" hidden="1" customWidth="1"/>
    <col min="13" max="13" width="48.28515625" customWidth="1"/>
    <col min="14" max="14" width="0" hidden="1" customWidth="1"/>
    <col min="15" max="16" width="9.140625" hidden="1" customWidth="1"/>
  </cols>
  <sheetData>
    <row r="1" spans="1:16" ht="18" x14ac:dyDescent="0.25">
      <c r="A1" s="816" t="s">
        <v>543</v>
      </c>
      <c r="B1" s="816"/>
      <c r="C1" s="816"/>
      <c r="D1" s="816"/>
      <c r="E1" s="816"/>
      <c r="F1" s="816"/>
      <c r="G1" s="816"/>
      <c r="H1" s="816"/>
      <c r="I1" s="816"/>
      <c r="J1" s="816"/>
      <c r="K1" s="816"/>
      <c r="L1" s="816"/>
      <c r="M1" s="816"/>
    </row>
    <row r="2" spans="1:16" ht="9" customHeight="1" thickBot="1" x14ac:dyDescent="0.3"/>
    <row r="3" spans="1:16" s="161" customFormat="1" ht="19.5" customHeight="1" x14ac:dyDescent="0.25">
      <c r="A3" s="253" t="s">
        <v>190</v>
      </c>
      <c r="B3" s="254"/>
      <c r="C3" s="254"/>
      <c r="D3" s="254"/>
      <c r="E3" s="254"/>
      <c r="F3" s="254"/>
      <c r="G3" s="254"/>
      <c r="H3" s="254"/>
      <c r="I3" s="254"/>
      <c r="J3" s="254"/>
      <c r="K3" s="254"/>
      <c r="L3" s="254"/>
      <c r="M3" s="255"/>
    </row>
    <row r="4" spans="1:16" s="161" customFormat="1" ht="33" customHeight="1" thickBot="1" x14ac:dyDescent="0.3">
      <c r="A4" s="256" t="s">
        <v>0</v>
      </c>
      <c r="B4" s="257" t="s">
        <v>1</v>
      </c>
      <c r="C4" s="258" t="s">
        <v>15</v>
      </c>
      <c r="D4" s="257" t="s">
        <v>18</v>
      </c>
      <c r="E4" s="257" t="s">
        <v>18</v>
      </c>
      <c r="F4" s="257" t="s">
        <v>18</v>
      </c>
      <c r="G4" s="257" t="s">
        <v>18</v>
      </c>
      <c r="H4" s="257" t="s">
        <v>18</v>
      </c>
      <c r="I4" s="257" t="s">
        <v>18</v>
      </c>
      <c r="J4" s="257" t="s">
        <v>18</v>
      </c>
      <c r="K4" s="257" t="s">
        <v>18</v>
      </c>
      <c r="L4" s="257" t="s">
        <v>19</v>
      </c>
      <c r="M4" s="260" t="s">
        <v>141</v>
      </c>
      <c r="O4" s="581"/>
      <c r="P4" s="161" t="s">
        <v>140</v>
      </c>
    </row>
    <row r="5" spans="1:16" s="161" customFormat="1" ht="33.75" customHeight="1" x14ac:dyDescent="0.25">
      <c r="A5" s="814" t="s">
        <v>198</v>
      </c>
      <c r="B5" s="130" t="s">
        <v>42</v>
      </c>
      <c r="C5" s="485" t="s">
        <v>46</v>
      </c>
      <c r="D5" s="747" t="s">
        <v>51</v>
      </c>
      <c r="E5" s="66"/>
      <c r="F5" s="430">
        <v>5.0000000000000001E-3</v>
      </c>
      <c r="G5" s="430">
        <v>770</v>
      </c>
      <c r="H5" s="748">
        <v>142</v>
      </c>
      <c r="I5" s="748">
        <f>G5+H5</f>
        <v>912</v>
      </c>
      <c r="J5" s="452">
        <v>1</v>
      </c>
      <c r="K5" s="752">
        <f>I5*J5</f>
        <v>912</v>
      </c>
      <c r="L5" s="749" t="s">
        <v>500</v>
      </c>
      <c r="M5" s="714" t="s">
        <v>495</v>
      </c>
      <c r="O5" s="580"/>
      <c r="P5" s="161" t="s">
        <v>470</v>
      </c>
    </row>
    <row r="6" spans="1:16" s="161" customFormat="1" ht="58.5" customHeight="1" x14ac:dyDescent="0.25">
      <c r="A6" s="815"/>
      <c r="B6" s="130" t="s">
        <v>43</v>
      </c>
      <c r="C6" s="130" t="s">
        <v>50</v>
      </c>
      <c r="D6" s="130" t="s">
        <v>53</v>
      </c>
      <c r="E6" s="7"/>
      <c r="F6" s="169"/>
      <c r="G6" s="169"/>
      <c r="H6" s="169"/>
      <c r="I6" s="169"/>
      <c r="J6" s="169"/>
      <c r="K6" s="171"/>
      <c r="L6" s="749" t="s">
        <v>500</v>
      </c>
      <c r="M6" s="704" t="s">
        <v>486</v>
      </c>
      <c r="O6" s="657"/>
      <c r="P6" s="161" t="s">
        <v>471</v>
      </c>
    </row>
    <row r="7" spans="1:16" s="161" customFormat="1" ht="44.25" customHeight="1" x14ac:dyDescent="0.25">
      <c r="A7" s="202"/>
      <c r="B7" s="738" t="s">
        <v>44</v>
      </c>
      <c r="C7" s="738" t="s">
        <v>47</v>
      </c>
      <c r="D7" s="616" t="s">
        <v>356</v>
      </c>
      <c r="E7" s="6"/>
      <c r="F7" s="6"/>
      <c r="G7" s="169"/>
      <c r="H7" s="170"/>
      <c r="I7" s="169"/>
      <c r="J7" s="170"/>
      <c r="K7" s="171"/>
      <c r="L7" s="749" t="s">
        <v>500</v>
      </c>
      <c r="M7" s="704" t="s">
        <v>487</v>
      </c>
      <c r="O7" s="703"/>
      <c r="P7" s="161" t="s">
        <v>500</v>
      </c>
    </row>
    <row r="8" spans="1:16" s="161" customFormat="1" ht="44.25" customHeight="1" thickBot="1" x14ac:dyDescent="0.3">
      <c r="A8" s="202"/>
      <c r="B8" s="130" t="s">
        <v>35</v>
      </c>
      <c r="C8" s="130" t="s">
        <v>48</v>
      </c>
      <c r="D8" s="290" t="s">
        <v>52</v>
      </c>
      <c r="E8" s="6"/>
      <c r="F8" s="6"/>
      <c r="G8" s="169"/>
      <c r="H8" s="170"/>
      <c r="I8" s="169"/>
      <c r="J8" s="170"/>
      <c r="K8" s="171"/>
      <c r="L8" s="749" t="s">
        <v>500</v>
      </c>
      <c r="M8" s="714" t="s">
        <v>498</v>
      </c>
    </row>
    <row r="9" spans="1:16" ht="15.75" x14ac:dyDescent="0.25">
      <c r="A9" s="536" t="s">
        <v>191</v>
      </c>
      <c r="B9" s="537"/>
      <c r="C9" s="538"/>
      <c r="D9" s="538"/>
      <c r="E9" s="538"/>
      <c r="F9" s="538"/>
      <c r="G9" s="538"/>
      <c r="H9" s="538"/>
      <c r="I9" s="538"/>
      <c r="J9" s="538"/>
      <c r="K9" s="539"/>
      <c r="L9" s="189"/>
      <c r="M9" s="192"/>
    </row>
    <row r="10" spans="1:16" ht="30" customHeight="1" thickBot="1" x14ac:dyDescent="0.3">
      <c r="A10" s="715" t="s">
        <v>0</v>
      </c>
      <c r="B10" s="240" t="s">
        <v>1</v>
      </c>
      <c r="C10" s="240" t="s">
        <v>17</v>
      </c>
      <c r="D10" s="240" t="s">
        <v>18</v>
      </c>
      <c r="E10" s="240" t="s">
        <v>19</v>
      </c>
      <c r="F10" s="240" t="s">
        <v>25</v>
      </c>
      <c r="G10" s="240" t="s">
        <v>2</v>
      </c>
      <c r="H10" s="240" t="s">
        <v>3</v>
      </c>
      <c r="I10" s="240" t="s">
        <v>4</v>
      </c>
      <c r="J10" s="240" t="s">
        <v>5</v>
      </c>
      <c r="K10" s="240" t="s">
        <v>26</v>
      </c>
      <c r="L10" s="240" t="s">
        <v>19</v>
      </c>
      <c r="M10" s="242" t="s">
        <v>141</v>
      </c>
    </row>
    <row r="11" spans="1:16" ht="43.5" customHeight="1" x14ac:dyDescent="0.25">
      <c r="A11" s="202" t="s">
        <v>197</v>
      </c>
      <c r="B11" s="165" t="s">
        <v>6</v>
      </c>
      <c r="C11" s="817" t="s">
        <v>22</v>
      </c>
      <c r="D11" s="919" t="s">
        <v>621</v>
      </c>
      <c r="E11" s="6"/>
      <c r="F11" s="508">
        <v>1.5E-3</v>
      </c>
      <c r="G11" s="857">
        <v>265</v>
      </c>
      <c r="H11" s="858" t="s">
        <v>21</v>
      </c>
      <c r="I11" s="857">
        <f>G11</f>
        <v>265</v>
      </c>
      <c r="J11" s="859">
        <v>1</v>
      </c>
      <c r="K11" s="862">
        <f>I11*J11</f>
        <v>265</v>
      </c>
      <c r="L11" s="829" t="s">
        <v>500</v>
      </c>
      <c r="M11" s="920" t="s">
        <v>619</v>
      </c>
    </row>
    <row r="12" spans="1:16" ht="85.5" customHeight="1" thickBot="1" x14ac:dyDescent="0.3">
      <c r="A12" s="201"/>
      <c r="B12" s="165" t="s">
        <v>7</v>
      </c>
      <c r="C12" s="817"/>
      <c r="D12" s="860"/>
      <c r="E12" s="754"/>
      <c r="F12" s="512"/>
      <c r="G12" s="857"/>
      <c r="H12" s="858"/>
      <c r="I12" s="857"/>
      <c r="J12" s="859"/>
      <c r="K12" s="887"/>
      <c r="L12" s="830"/>
      <c r="M12" s="921"/>
    </row>
    <row r="13" spans="1:16" ht="16.5" thickBot="1" x14ac:dyDescent="0.3">
      <c r="A13" s="32" t="s">
        <v>192</v>
      </c>
      <c r="B13" s="20"/>
      <c r="C13" s="21"/>
      <c r="D13" s="22"/>
      <c r="E13" s="23"/>
      <c r="F13" s="23"/>
      <c r="G13" s="24"/>
      <c r="H13" s="24"/>
      <c r="I13" s="24"/>
      <c r="J13" s="24"/>
      <c r="K13" s="25"/>
      <c r="L13" s="22"/>
      <c r="M13" s="628"/>
    </row>
    <row r="14" spans="1:16" ht="15.75" x14ac:dyDescent="0.25">
      <c r="A14" s="177" t="s">
        <v>193</v>
      </c>
      <c r="B14" s="178"/>
      <c r="C14" s="178"/>
      <c r="D14" s="178"/>
      <c r="E14" s="178"/>
      <c r="F14" s="178"/>
      <c r="G14" s="178"/>
      <c r="H14" s="178"/>
      <c r="I14" s="178"/>
      <c r="J14" s="178"/>
      <c r="K14" s="179"/>
      <c r="L14" s="178"/>
      <c r="M14" s="179"/>
    </row>
    <row r="15" spans="1:16" ht="30" customHeight="1" thickBot="1" x14ac:dyDescent="0.3">
      <c r="A15" s="244" t="s">
        <v>0</v>
      </c>
      <c r="B15" s="234" t="s">
        <v>1</v>
      </c>
      <c r="C15" s="245" t="s">
        <v>15</v>
      </c>
      <c r="D15" s="234" t="s">
        <v>18</v>
      </c>
      <c r="E15" s="235" t="s">
        <v>19</v>
      </c>
      <c r="F15" s="235" t="s">
        <v>25</v>
      </c>
      <c r="G15" s="540" t="s">
        <v>2</v>
      </c>
      <c r="H15" s="245" t="s">
        <v>3</v>
      </c>
      <c r="I15" s="234" t="s">
        <v>4</v>
      </c>
      <c r="J15" s="245" t="s">
        <v>5</v>
      </c>
      <c r="K15" s="246" t="s">
        <v>26</v>
      </c>
      <c r="L15" s="234" t="s">
        <v>19</v>
      </c>
      <c r="M15" s="246" t="s">
        <v>141</v>
      </c>
    </row>
    <row r="16" spans="1:16" ht="30.75" customHeight="1" x14ac:dyDescent="0.25">
      <c r="A16" s="26" t="s">
        <v>195</v>
      </c>
      <c r="B16" s="836" t="s">
        <v>9</v>
      </c>
      <c r="C16" s="218" t="s">
        <v>10</v>
      </c>
      <c r="D16" s="218" t="s">
        <v>29</v>
      </c>
      <c r="E16" s="52"/>
      <c r="F16" s="418">
        <v>2.8999999999999998E-3</v>
      </c>
      <c r="G16" s="417">
        <v>373</v>
      </c>
      <c r="H16" s="418">
        <v>36</v>
      </c>
      <c r="I16" s="417">
        <f>G16+H16</f>
        <v>409</v>
      </c>
      <c r="J16" s="428">
        <v>1</v>
      </c>
      <c r="K16" s="429">
        <f>I16*J16</f>
        <v>409</v>
      </c>
      <c r="L16" s="749" t="s">
        <v>500</v>
      </c>
      <c r="M16" s="627"/>
    </row>
    <row r="17" spans="1:13" ht="31.5" customHeight="1" thickBot="1" x14ac:dyDescent="0.3">
      <c r="A17" s="201"/>
      <c r="B17" s="817"/>
      <c r="C17" s="164" t="s">
        <v>265</v>
      </c>
      <c r="D17" s="164" t="s">
        <v>30</v>
      </c>
      <c r="E17" s="6"/>
      <c r="F17" s="6"/>
      <c r="G17" s="169"/>
      <c r="H17" s="169"/>
      <c r="I17" s="170"/>
      <c r="J17" s="169"/>
      <c r="K17" s="176"/>
      <c r="L17" s="749" t="s">
        <v>500</v>
      </c>
      <c r="M17" s="627"/>
    </row>
    <row r="18" spans="1:13" ht="15.75" x14ac:dyDescent="0.25">
      <c r="A18" s="186" t="s">
        <v>194</v>
      </c>
      <c r="B18" s="187"/>
      <c r="C18" s="187"/>
      <c r="D18" s="187"/>
      <c r="E18" s="187"/>
      <c r="F18" s="187"/>
      <c r="G18" s="187"/>
      <c r="H18" s="187"/>
      <c r="I18" s="187"/>
      <c r="J18" s="187"/>
      <c r="K18" s="191"/>
      <c r="L18" s="187"/>
      <c r="M18" s="191"/>
    </row>
    <row r="19" spans="1:13" ht="30.75" customHeight="1" thickBot="1" x14ac:dyDescent="0.3">
      <c r="A19" s="236" t="s">
        <v>0</v>
      </c>
      <c r="B19" s="233" t="s">
        <v>1</v>
      </c>
      <c r="C19" s="237" t="s">
        <v>15</v>
      </c>
      <c r="D19" s="233" t="s">
        <v>18</v>
      </c>
      <c r="E19" s="233" t="s">
        <v>19</v>
      </c>
      <c r="F19" s="233" t="s">
        <v>25</v>
      </c>
      <c r="G19" s="541" t="s">
        <v>2</v>
      </c>
      <c r="H19" s="237" t="s">
        <v>3</v>
      </c>
      <c r="I19" s="233" t="s">
        <v>4</v>
      </c>
      <c r="J19" s="542" t="s">
        <v>5</v>
      </c>
      <c r="K19" s="238" t="s">
        <v>26</v>
      </c>
      <c r="L19" s="233" t="s">
        <v>19</v>
      </c>
      <c r="M19" s="238" t="s">
        <v>141</v>
      </c>
    </row>
    <row r="20" spans="1:13" ht="43.5" customHeight="1" x14ac:dyDescent="0.25">
      <c r="A20" s="202" t="s">
        <v>196</v>
      </c>
      <c r="B20" s="738" t="s">
        <v>11</v>
      </c>
      <c r="C20" s="414" t="s">
        <v>20</v>
      </c>
      <c r="D20" s="93" t="s">
        <v>239</v>
      </c>
      <c r="E20" s="223"/>
      <c r="F20" s="74">
        <v>0</v>
      </c>
      <c r="G20" s="75">
        <v>0</v>
      </c>
      <c r="H20" s="75">
        <v>22</v>
      </c>
      <c r="I20" s="75">
        <f>G20+H20</f>
        <v>22</v>
      </c>
      <c r="J20" s="425">
        <v>1</v>
      </c>
      <c r="K20" s="75">
        <f>I20*J20</f>
        <v>22</v>
      </c>
      <c r="L20" s="699" t="s">
        <v>500</v>
      </c>
      <c r="M20" s="821" t="s">
        <v>484</v>
      </c>
    </row>
    <row r="21" spans="1:13" ht="32.25" customHeight="1" thickBot="1" x14ac:dyDescent="0.3">
      <c r="A21" s="199"/>
      <c r="B21" s="737"/>
      <c r="C21" s="415" t="s">
        <v>12</v>
      </c>
      <c r="D21" s="180" t="s">
        <v>240</v>
      </c>
      <c r="E21" s="224"/>
      <c r="F21" s="224"/>
      <c r="G21" s="173"/>
      <c r="H21" s="174"/>
      <c r="I21" s="225"/>
      <c r="J21" s="174"/>
      <c r="K21" s="399"/>
      <c r="L21" s="750" t="s">
        <v>500</v>
      </c>
      <c r="M21" s="822"/>
    </row>
    <row r="23" spans="1:13" x14ac:dyDescent="0.25">
      <c r="A23" s="1"/>
      <c r="B23" s="163"/>
      <c r="C23" s="163"/>
      <c r="D23" s="163"/>
      <c r="E23" s="4"/>
      <c r="F23" s="4"/>
      <c r="G23" s="42" t="s">
        <v>300</v>
      </c>
    </row>
    <row r="24" spans="1:13" x14ac:dyDescent="0.25">
      <c r="A24" s="1"/>
      <c r="B24" s="163"/>
      <c r="C24" s="163"/>
      <c r="D24" s="163"/>
      <c r="E24" s="4"/>
      <c r="F24" s="4"/>
    </row>
    <row r="25" spans="1:13" x14ac:dyDescent="0.25">
      <c r="A25" s="1"/>
      <c r="B25" s="163"/>
      <c r="C25" s="163"/>
      <c r="D25" s="163"/>
      <c r="E25" s="5"/>
      <c r="F25" s="5"/>
    </row>
    <row r="26" spans="1:13" x14ac:dyDescent="0.25">
      <c r="A26" s="1"/>
      <c r="B26" s="163"/>
      <c r="C26" s="163"/>
      <c r="D26" s="163"/>
      <c r="E26" s="5"/>
      <c r="F26" s="5"/>
    </row>
    <row r="27" spans="1:13" x14ac:dyDescent="0.25">
      <c r="A27" s="1"/>
      <c r="B27" s="163"/>
      <c r="C27" s="163"/>
      <c r="D27" s="163"/>
      <c r="E27" s="5"/>
      <c r="F27" s="5"/>
    </row>
    <row r="28" spans="1:13" x14ac:dyDescent="0.25">
      <c r="A28" s="1"/>
      <c r="B28" s="163"/>
      <c r="C28" s="163"/>
      <c r="D28" s="163"/>
      <c r="E28" s="5"/>
      <c r="F28" s="5"/>
    </row>
    <row r="29" spans="1:13" x14ac:dyDescent="0.25">
      <c r="B29" s="449"/>
      <c r="E29" s="49">
        <v>24.19</v>
      </c>
      <c r="F29" s="49"/>
    </row>
    <row r="30" spans="1:13" x14ac:dyDescent="0.25">
      <c r="D30" s="48"/>
      <c r="E30" s="42">
        <v>18</v>
      </c>
      <c r="F30" s="42"/>
    </row>
  </sheetData>
  <mergeCells count="13">
    <mergeCell ref="M20:M21"/>
    <mergeCell ref="B16:B17"/>
    <mergeCell ref="G11:G12"/>
    <mergeCell ref="H11:H12"/>
    <mergeCell ref="A1:M1"/>
    <mergeCell ref="L11:L12"/>
    <mergeCell ref="I11:I12"/>
    <mergeCell ref="J11:J12"/>
    <mergeCell ref="K11:K12"/>
    <mergeCell ref="A5:A6"/>
    <mergeCell ref="C11:C12"/>
    <mergeCell ref="M11:M12"/>
    <mergeCell ref="D11:D12"/>
  </mergeCells>
  <conditionalFormatting sqref="L5:L8">
    <cfRule type="cellIs" dxfId="342" priority="13" operator="equal">
      <formula>$P$7</formula>
    </cfRule>
    <cfRule type="cellIs" dxfId="341" priority="14" operator="equal">
      <formula>$P$6</formula>
    </cfRule>
    <cfRule type="cellIs" dxfId="340" priority="15" operator="equal">
      <formula>$P$5</formula>
    </cfRule>
    <cfRule type="cellIs" dxfId="339" priority="16" operator="equal">
      <formula>$P$4</formula>
    </cfRule>
  </conditionalFormatting>
  <conditionalFormatting sqref="L16:L17">
    <cfRule type="cellIs" dxfId="338" priority="9" operator="equal">
      <formula>$P$7</formula>
    </cfRule>
    <cfRule type="cellIs" dxfId="337" priority="10" operator="equal">
      <formula>$P$6</formula>
    </cfRule>
    <cfRule type="cellIs" dxfId="336" priority="11" operator="equal">
      <formula>$P$5</formula>
    </cfRule>
    <cfRule type="cellIs" dxfId="335" priority="12" operator="equal">
      <formula>$P$4</formula>
    </cfRule>
  </conditionalFormatting>
  <conditionalFormatting sqref="L20:L21">
    <cfRule type="cellIs" dxfId="334" priority="5" operator="equal">
      <formula>$P$7</formula>
    </cfRule>
    <cfRule type="cellIs" dxfId="333" priority="6" operator="equal">
      <formula>$P$6</formula>
    </cfRule>
    <cfRule type="cellIs" dxfId="332" priority="7" operator="equal">
      <formula>$P$5</formula>
    </cfRule>
    <cfRule type="cellIs" dxfId="331" priority="8" operator="equal">
      <formula>$P$4</formula>
    </cfRule>
  </conditionalFormatting>
  <conditionalFormatting sqref="L11">
    <cfRule type="cellIs" dxfId="47" priority="1" operator="equal">
      <formula>$P$7</formula>
    </cfRule>
    <cfRule type="cellIs" dxfId="46" priority="2" operator="equal">
      <formula>$P$6</formula>
    </cfRule>
    <cfRule type="cellIs" dxfId="45" priority="3" operator="equal">
      <formula>$P$5</formula>
    </cfRule>
    <cfRule type="cellIs" dxfId="44" priority="4" operator="equal">
      <formula>$P$4</formula>
    </cfRule>
  </conditionalFormatting>
  <dataValidations count="1">
    <dataValidation type="list" allowBlank="1" showInputMessage="1" showErrorMessage="1" sqref="L5:L8 L16:L17 L20:L21 L11" xr:uid="{00000000-0002-0000-1000-000001000000}">
      <formula1>$P$4:$P$7</formula1>
    </dataValidation>
  </dataValidations>
  <pageMargins left="0.7" right="0.7" top="0.75" bottom="0.75" header="0.3" footer="0.3"/>
  <pageSetup paperSize="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A1:P31"/>
  <sheetViews>
    <sheetView topLeftCell="A7" zoomScaleNormal="100" workbookViewId="0">
      <selection activeCell="R11" sqref="R11"/>
    </sheetView>
  </sheetViews>
  <sheetFormatPr defaultRowHeight="15" x14ac:dyDescent="0.25"/>
  <cols>
    <col min="1" max="1" width="16.5703125" style="161" customWidth="1"/>
    <col min="2" max="2" width="46.140625" style="161" customWidth="1"/>
    <col min="3" max="3" width="41.28515625" style="161" customWidth="1"/>
    <col min="4" max="4" width="39.5703125" style="161" customWidth="1"/>
    <col min="5" max="6" width="8.140625" style="161" hidden="1" customWidth="1"/>
    <col min="7" max="7" width="7.85546875" style="161" hidden="1" customWidth="1"/>
    <col min="8" max="8" width="10" style="161" hidden="1" customWidth="1"/>
    <col min="9" max="9" width="6.85546875" style="161" hidden="1" customWidth="1"/>
    <col min="10" max="10" width="6.7109375" style="161" hidden="1" customWidth="1"/>
    <col min="11" max="11" width="9.140625" style="161" hidden="1" customWidth="1"/>
    <col min="12" max="12" width="9.140625" style="161"/>
    <col min="13" max="13" width="39.5703125" style="161" customWidth="1"/>
    <col min="14" max="14" width="0" style="161" hidden="1" customWidth="1"/>
    <col min="15" max="16" width="9.140625" style="161" hidden="1" customWidth="1"/>
    <col min="17" max="16384" width="9.140625" style="161"/>
  </cols>
  <sheetData>
    <row r="1" spans="1:16" ht="18" x14ac:dyDescent="0.25">
      <c r="A1" s="816" t="s">
        <v>542</v>
      </c>
      <c r="B1" s="816"/>
      <c r="C1" s="816"/>
      <c r="D1" s="816"/>
      <c r="E1" s="816"/>
      <c r="F1" s="816"/>
      <c r="G1" s="816"/>
      <c r="H1" s="816"/>
      <c r="I1" s="816"/>
      <c r="J1" s="816"/>
      <c r="K1" s="816"/>
      <c r="L1" s="816"/>
      <c r="M1" s="816"/>
    </row>
    <row r="2" spans="1:16" ht="9.75" customHeight="1" thickBot="1" x14ac:dyDescent="0.3"/>
    <row r="3" spans="1:16" ht="15.75" x14ac:dyDescent="0.25">
      <c r="A3" s="253" t="s">
        <v>190</v>
      </c>
      <c r="B3" s="254"/>
      <c r="C3" s="254"/>
      <c r="D3" s="254"/>
      <c r="E3" s="254"/>
      <c r="F3" s="254"/>
      <c r="G3" s="254"/>
      <c r="H3" s="254"/>
      <c r="I3" s="254"/>
      <c r="J3" s="254"/>
      <c r="K3" s="254"/>
      <c r="L3" s="254"/>
      <c r="M3" s="255"/>
    </row>
    <row r="4" spans="1:16" ht="32.25" customHeight="1" thickBot="1" x14ac:dyDescent="0.3">
      <c r="A4" s="256" t="s">
        <v>0</v>
      </c>
      <c r="B4" s="257" t="s">
        <v>1</v>
      </c>
      <c r="C4" s="258" t="s">
        <v>15</v>
      </c>
      <c r="D4" s="257" t="s">
        <v>18</v>
      </c>
      <c r="E4" s="257" t="s">
        <v>18</v>
      </c>
      <c r="F4" s="257" t="s">
        <v>18</v>
      </c>
      <c r="G4" s="257" t="s">
        <v>18</v>
      </c>
      <c r="H4" s="257" t="s">
        <v>18</v>
      </c>
      <c r="I4" s="257" t="s">
        <v>18</v>
      </c>
      <c r="J4" s="257" t="s">
        <v>18</v>
      </c>
      <c r="K4" s="257" t="s">
        <v>18</v>
      </c>
      <c r="L4" s="257" t="s">
        <v>19</v>
      </c>
      <c r="M4" s="260" t="s">
        <v>141</v>
      </c>
      <c r="O4" s="581"/>
      <c r="P4" s="161" t="s">
        <v>140</v>
      </c>
    </row>
    <row r="5" spans="1:16" ht="33" customHeight="1" x14ac:dyDescent="0.25">
      <c r="A5" s="814" t="s">
        <v>198</v>
      </c>
      <c r="B5" s="130" t="s">
        <v>42</v>
      </c>
      <c r="C5" s="485" t="s">
        <v>46</v>
      </c>
      <c r="D5" s="747" t="s">
        <v>51</v>
      </c>
      <c r="E5" s="66"/>
      <c r="F5" s="430">
        <v>3.8E-3</v>
      </c>
      <c r="G5" s="748">
        <v>585</v>
      </c>
      <c r="H5" s="430">
        <v>712</v>
      </c>
      <c r="I5" s="432">
        <f>G5+H5</f>
        <v>1297</v>
      </c>
      <c r="J5" s="528">
        <v>50</v>
      </c>
      <c r="K5" s="434">
        <f>$I$5*$J$5/100</f>
        <v>648.5</v>
      </c>
      <c r="L5" s="749" t="s">
        <v>500</v>
      </c>
      <c r="M5" s="714" t="s">
        <v>495</v>
      </c>
      <c r="O5" s="580"/>
      <c r="P5" s="161" t="s">
        <v>470</v>
      </c>
    </row>
    <row r="6" spans="1:16" ht="71.25" customHeight="1" x14ac:dyDescent="0.25">
      <c r="A6" s="815"/>
      <c r="B6" s="130" t="s">
        <v>43</v>
      </c>
      <c r="C6" s="130" t="s">
        <v>50</v>
      </c>
      <c r="D6" s="130" t="s">
        <v>53</v>
      </c>
      <c r="E6" s="7"/>
      <c r="F6" s="169"/>
      <c r="G6" s="169"/>
      <c r="H6" s="169"/>
      <c r="I6" s="169"/>
      <c r="J6" s="169"/>
      <c r="K6" s="171"/>
      <c r="L6" s="749" t="s">
        <v>500</v>
      </c>
      <c r="M6" s="704" t="s">
        <v>486</v>
      </c>
      <c r="O6" s="657"/>
      <c r="P6" s="161" t="s">
        <v>471</v>
      </c>
    </row>
    <row r="7" spans="1:16" ht="40.5" customHeight="1" x14ac:dyDescent="0.25">
      <c r="A7" s="202"/>
      <c r="B7" s="738" t="s">
        <v>44</v>
      </c>
      <c r="C7" s="738" t="s">
        <v>47</v>
      </c>
      <c r="D7" s="616" t="s">
        <v>346</v>
      </c>
      <c r="E7" s="6"/>
      <c r="F7" s="6"/>
      <c r="G7" s="169"/>
      <c r="H7" s="170"/>
      <c r="I7" s="169"/>
      <c r="J7" s="170"/>
      <c r="K7" s="171"/>
      <c r="L7" s="749" t="s">
        <v>500</v>
      </c>
      <c r="M7" s="704" t="s">
        <v>487</v>
      </c>
      <c r="P7" s="161" t="s">
        <v>500</v>
      </c>
    </row>
    <row r="8" spans="1:16" ht="44.25" customHeight="1" thickBot="1" x14ac:dyDescent="0.3">
      <c r="A8" s="202"/>
      <c r="B8" s="130" t="s">
        <v>35</v>
      </c>
      <c r="C8" s="130" t="s">
        <v>48</v>
      </c>
      <c r="D8" s="290" t="s">
        <v>52</v>
      </c>
      <c r="E8" s="6"/>
      <c r="F8" s="6"/>
      <c r="G8" s="169"/>
      <c r="H8" s="170"/>
      <c r="I8" s="169"/>
      <c r="J8" s="170"/>
      <c r="K8" s="30"/>
      <c r="L8" s="749" t="s">
        <v>500</v>
      </c>
      <c r="M8" s="714" t="s">
        <v>498</v>
      </c>
    </row>
    <row r="9" spans="1:16" ht="18" customHeight="1" x14ac:dyDescent="0.25">
      <c r="A9" s="188" t="s">
        <v>191</v>
      </c>
      <c r="B9" s="189"/>
      <c r="C9" s="189"/>
      <c r="D9" s="189"/>
      <c r="E9" s="189"/>
      <c r="F9" s="189"/>
      <c r="G9" s="189"/>
      <c r="H9" s="189"/>
      <c r="I9" s="189"/>
      <c r="J9" s="189"/>
      <c r="K9" s="189"/>
      <c r="L9" s="189"/>
      <c r="M9" s="192"/>
    </row>
    <row r="10" spans="1:16" ht="31.5" customHeight="1" thickBot="1" x14ac:dyDescent="0.3">
      <c r="A10" s="239" t="s">
        <v>0</v>
      </c>
      <c r="B10" s="240" t="s">
        <v>1</v>
      </c>
      <c r="C10" s="241" t="s">
        <v>17</v>
      </c>
      <c r="D10" s="240" t="s">
        <v>18</v>
      </c>
      <c r="E10" s="240" t="s">
        <v>18</v>
      </c>
      <c r="F10" s="240" t="s">
        <v>18</v>
      </c>
      <c r="G10" s="240" t="s">
        <v>18</v>
      </c>
      <c r="H10" s="240" t="s">
        <v>18</v>
      </c>
      <c r="I10" s="240" t="s">
        <v>18</v>
      </c>
      <c r="J10" s="240" t="s">
        <v>18</v>
      </c>
      <c r="K10" s="240" t="s">
        <v>18</v>
      </c>
      <c r="L10" s="240" t="s">
        <v>19</v>
      </c>
      <c r="M10" s="242" t="s">
        <v>141</v>
      </c>
    </row>
    <row r="11" spans="1:16" ht="42" customHeight="1" x14ac:dyDescent="0.25">
      <c r="A11" s="815" t="s">
        <v>197</v>
      </c>
      <c r="B11" s="165" t="s">
        <v>6</v>
      </c>
      <c r="C11" s="817" t="s">
        <v>22</v>
      </c>
      <c r="D11" s="836" t="s">
        <v>622</v>
      </c>
      <c r="E11" s="6"/>
      <c r="F11" s="746">
        <v>0</v>
      </c>
      <c r="G11" s="525">
        <v>0</v>
      </c>
      <c r="H11" s="746">
        <v>0</v>
      </c>
      <c r="I11" s="504">
        <f>G11</f>
        <v>0</v>
      </c>
      <c r="J11" s="526">
        <v>100</v>
      </c>
      <c r="K11" s="652">
        <f>$I$13</f>
        <v>0</v>
      </c>
      <c r="L11" s="829" t="s">
        <v>471</v>
      </c>
      <c r="M11" s="821" t="s">
        <v>623</v>
      </c>
    </row>
    <row r="12" spans="1:16" ht="41.25" customHeight="1" thickBot="1" x14ac:dyDescent="0.3">
      <c r="A12" s="835"/>
      <c r="B12" s="165" t="s">
        <v>7</v>
      </c>
      <c r="C12" s="817"/>
      <c r="D12" s="837"/>
      <c r="E12" s="754"/>
      <c r="F12" s="213"/>
      <c r="G12" s="30"/>
      <c r="H12" s="169"/>
      <c r="I12" s="169"/>
      <c r="J12" s="170"/>
      <c r="K12" s="30"/>
      <c r="L12" s="830"/>
      <c r="M12" s="822"/>
    </row>
    <row r="13" spans="1:16" ht="17.25" customHeight="1" thickBot="1" x14ac:dyDescent="0.3">
      <c r="A13" s="32" t="s">
        <v>192</v>
      </c>
      <c r="B13" s="20"/>
      <c r="C13" s="21"/>
      <c r="D13" s="22"/>
      <c r="E13" s="22"/>
      <c r="F13" s="22"/>
      <c r="G13" s="22"/>
      <c r="H13" s="22"/>
      <c r="I13" s="22"/>
      <c r="J13" s="22"/>
      <c r="K13" s="22"/>
      <c r="L13" s="22"/>
      <c r="M13" s="628"/>
    </row>
    <row r="14" spans="1:16" ht="17.25" customHeight="1" x14ac:dyDescent="0.25">
      <c r="A14" s="177" t="s">
        <v>193</v>
      </c>
      <c r="B14" s="178"/>
      <c r="C14" s="178"/>
      <c r="D14" s="178"/>
      <c r="E14" s="178"/>
      <c r="F14" s="178"/>
      <c r="G14" s="178"/>
      <c r="H14" s="178"/>
      <c r="I14" s="178"/>
      <c r="J14" s="178"/>
      <c r="K14" s="178"/>
      <c r="L14" s="178"/>
      <c r="M14" s="179"/>
    </row>
    <row r="15" spans="1:16" ht="35.25" customHeight="1" thickBot="1" x14ac:dyDescent="0.3">
      <c r="A15" s="244" t="s">
        <v>0</v>
      </c>
      <c r="B15" s="234" t="s">
        <v>1</v>
      </c>
      <c r="C15" s="245" t="s">
        <v>15</v>
      </c>
      <c r="D15" s="234" t="s">
        <v>18</v>
      </c>
      <c r="E15" s="234" t="s">
        <v>18</v>
      </c>
      <c r="F15" s="234" t="s">
        <v>18</v>
      </c>
      <c r="G15" s="234" t="s">
        <v>18</v>
      </c>
      <c r="H15" s="234" t="s">
        <v>18</v>
      </c>
      <c r="I15" s="234" t="s">
        <v>18</v>
      </c>
      <c r="J15" s="234" t="s">
        <v>18</v>
      </c>
      <c r="K15" s="234" t="s">
        <v>18</v>
      </c>
      <c r="L15" s="234" t="s">
        <v>19</v>
      </c>
      <c r="M15" s="246" t="s">
        <v>141</v>
      </c>
    </row>
    <row r="16" spans="1:16" ht="30.75" customHeight="1" x14ac:dyDescent="0.25">
      <c r="A16" s="814" t="s">
        <v>195</v>
      </c>
      <c r="B16" s="836" t="s">
        <v>9</v>
      </c>
      <c r="C16" s="218" t="s">
        <v>10</v>
      </c>
      <c r="D16" s="164" t="s">
        <v>29</v>
      </c>
      <c r="E16" s="52"/>
      <c r="F16" s="416">
        <v>4.8999999999999998E-3</v>
      </c>
      <c r="G16" s="417">
        <v>630</v>
      </c>
      <c r="H16" s="418">
        <v>36</v>
      </c>
      <c r="I16" s="419">
        <f>G16+H16</f>
        <v>666</v>
      </c>
      <c r="J16" s="501">
        <v>100</v>
      </c>
      <c r="K16" s="631">
        <f>$I$16</f>
        <v>666</v>
      </c>
      <c r="L16" s="749" t="s">
        <v>500</v>
      </c>
      <c r="M16" s="627"/>
    </row>
    <row r="17" spans="1:13" ht="32.25" customHeight="1" thickBot="1" x14ac:dyDescent="0.3">
      <c r="A17" s="815"/>
      <c r="B17" s="817"/>
      <c r="C17" s="164" t="s">
        <v>233</v>
      </c>
      <c r="D17" s="164" t="s">
        <v>30</v>
      </c>
      <c r="E17" s="6"/>
      <c r="F17" s="6"/>
      <c r="G17" s="169"/>
      <c r="H17" s="169"/>
      <c r="I17" s="170"/>
      <c r="J17" s="169"/>
      <c r="K17" s="170"/>
      <c r="L17" s="749" t="s">
        <v>500</v>
      </c>
      <c r="M17" s="627"/>
    </row>
    <row r="18" spans="1:13" ht="17.25" customHeight="1" x14ac:dyDescent="0.25">
      <c r="A18" s="186" t="s">
        <v>194</v>
      </c>
      <c r="B18" s="187"/>
      <c r="C18" s="187"/>
      <c r="D18" s="187"/>
      <c r="E18" s="187"/>
      <c r="F18" s="187"/>
      <c r="G18" s="187"/>
      <c r="H18" s="187"/>
      <c r="I18" s="187"/>
      <c r="J18" s="187"/>
      <c r="K18" s="187"/>
      <c r="L18" s="187"/>
      <c r="M18" s="191"/>
    </row>
    <row r="19" spans="1:13" ht="30" customHeight="1" thickBot="1" x14ac:dyDescent="0.3">
      <c r="A19" s="236" t="s">
        <v>0</v>
      </c>
      <c r="B19" s="233" t="s">
        <v>1</v>
      </c>
      <c r="C19" s="237" t="s">
        <v>15</v>
      </c>
      <c r="D19" s="233" t="s">
        <v>18</v>
      </c>
      <c r="E19" s="233" t="s">
        <v>18</v>
      </c>
      <c r="F19" s="233" t="s">
        <v>18</v>
      </c>
      <c r="G19" s="233" t="s">
        <v>18</v>
      </c>
      <c r="H19" s="233" t="s">
        <v>18</v>
      </c>
      <c r="I19" s="233" t="s">
        <v>18</v>
      </c>
      <c r="J19" s="233" t="s">
        <v>18</v>
      </c>
      <c r="K19" s="233" t="s">
        <v>18</v>
      </c>
      <c r="L19" s="233" t="s">
        <v>19</v>
      </c>
      <c r="M19" s="238" t="s">
        <v>141</v>
      </c>
    </row>
    <row r="20" spans="1:13" ht="31.5" customHeight="1" x14ac:dyDescent="0.25">
      <c r="A20" s="814" t="s">
        <v>196</v>
      </c>
      <c r="B20" s="836" t="s">
        <v>11</v>
      </c>
      <c r="C20" s="414" t="s">
        <v>20</v>
      </c>
      <c r="D20" s="93" t="s">
        <v>239</v>
      </c>
      <c r="E20" s="223"/>
      <c r="F20" s="430">
        <v>0</v>
      </c>
      <c r="G20" s="430">
        <v>0</v>
      </c>
      <c r="H20" s="502">
        <f>1*21.88</f>
        <v>21.88</v>
      </c>
      <c r="I20" s="503">
        <f>H20</f>
        <v>21.88</v>
      </c>
      <c r="J20" s="501">
        <v>100</v>
      </c>
      <c r="K20" s="653">
        <f>$I$20</f>
        <v>21.88</v>
      </c>
      <c r="L20" s="699" t="s">
        <v>500</v>
      </c>
      <c r="M20" s="821" t="s">
        <v>484</v>
      </c>
    </row>
    <row r="21" spans="1:13" ht="32.25" customHeight="1" thickBot="1" x14ac:dyDescent="0.3">
      <c r="A21" s="835"/>
      <c r="B21" s="837"/>
      <c r="C21" s="415" t="s">
        <v>12</v>
      </c>
      <c r="D21" s="180" t="s">
        <v>240</v>
      </c>
      <c r="E21" s="224"/>
      <c r="F21" s="224"/>
      <c r="G21" s="173"/>
      <c r="H21" s="174"/>
      <c r="I21" s="225"/>
      <c r="J21" s="174"/>
      <c r="K21" s="399"/>
      <c r="L21" s="750" t="s">
        <v>500</v>
      </c>
      <c r="M21" s="822"/>
    </row>
    <row r="22" spans="1:13" ht="18" customHeight="1" x14ac:dyDescent="0.25"/>
    <row r="23" spans="1:13" x14ac:dyDescent="0.25">
      <c r="A23" s="163"/>
      <c r="B23" s="163"/>
      <c r="C23" s="163"/>
      <c r="D23" s="163"/>
      <c r="E23" s="167"/>
      <c r="F23" s="167"/>
    </row>
    <row r="24" spans="1:13" x14ac:dyDescent="0.25">
      <c r="A24" s="163"/>
      <c r="B24" s="163"/>
      <c r="C24" s="163"/>
      <c r="D24" s="163"/>
      <c r="E24" s="167"/>
      <c r="F24" s="167"/>
      <c r="G24" s="856" t="s">
        <v>300</v>
      </c>
      <c r="H24" s="856"/>
      <c r="I24" s="856"/>
      <c r="J24" s="856"/>
      <c r="K24" s="856"/>
    </row>
    <row r="25" spans="1:13" x14ac:dyDescent="0.25">
      <c r="A25" s="163"/>
      <c r="B25" s="163"/>
      <c r="C25" s="163"/>
      <c r="D25" s="163"/>
      <c r="E25" s="167"/>
      <c r="F25" s="167"/>
    </row>
    <row r="26" spans="1:13" x14ac:dyDescent="0.25">
      <c r="A26" s="163"/>
      <c r="B26" s="163"/>
      <c r="C26" s="163"/>
      <c r="D26" s="163"/>
      <c r="E26" s="168"/>
      <c r="F26" s="168"/>
    </row>
    <row r="27" spans="1:13" x14ac:dyDescent="0.25">
      <c r="A27" s="163"/>
      <c r="B27" s="163"/>
      <c r="C27" s="163"/>
      <c r="D27" s="163"/>
      <c r="E27" s="168"/>
      <c r="F27" s="168"/>
    </row>
    <row r="28" spans="1:13" x14ac:dyDescent="0.25">
      <c r="A28" s="163"/>
      <c r="B28" s="163"/>
      <c r="C28" s="163"/>
      <c r="D28" s="163"/>
      <c r="E28" s="168"/>
      <c r="F28" s="168"/>
    </row>
    <row r="29" spans="1:13" x14ac:dyDescent="0.25">
      <c r="A29" s="163"/>
      <c r="B29" s="163"/>
      <c r="C29" s="163"/>
      <c r="D29" s="163"/>
      <c r="E29" s="168"/>
      <c r="F29" s="168"/>
    </row>
    <row r="30" spans="1:13" x14ac:dyDescent="0.25">
      <c r="B30" s="195"/>
      <c r="D30" s="48"/>
      <c r="E30" s="193">
        <v>24.19</v>
      </c>
      <c r="F30" s="193"/>
    </row>
    <row r="31" spans="1:13" x14ac:dyDescent="0.25">
      <c r="B31" s="195"/>
      <c r="D31" s="226"/>
      <c r="E31" s="194">
        <v>18</v>
      </c>
      <c r="F31" s="194"/>
    </row>
  </sheetData>
  <mergeCells count="13">
    <mergeCell ref="G24:K24"/>
    <mergeCell ref="B20:B21"/>
    <mergeCell ref="C11:C12"/>
    <mergeCell ref="A11:A12"/>
    <mergeCell ref="A20:A21"/>
    <mergeCell ref="D11:D12"/>
    <mergeCell ref="M20:M21"/>
    <mergeCell ref="A1:M1"/>
    <mergeCell ref="L11:L12"/>
    <mergeCell ref="A5:A6"/>
    <mergeCell ref="A16:A17"/>
    <mergeCell ref="B16:B17"/>
    <mergeCell ref="M11:M12"/>
  </mergeCells>
  <conditionalFormatting sqref="L5:L8">
    <cfRule type="cellIs" dxfId="327" priority="13" operator="equal">
      <formula>$P$7</formula>
    </cfRule>
    <cfRule type="cellIs" dxfId="326" priority="14" operator="equal">
      <formula>$P$6</formula>
    </cfRule>
    <cfRule type="cellIs" dxfId="325" priority="15" operator="equal">
      <formula>$P$5</formula>
    </cfRule>
    <cfRule type="cellIs" dxfId="324" priority="16" operator="equal">
      <formula>$P$4</formula>
    </cfRule>
  </conditionalFormatting>
  <conditionalFormatting sqref="L16:L17">
    <cfRule type="cellIs" dxfId="323" priority="9" operator="equal">
      <formula>$P$7</formula>
    </cfRule>
    <cfRule type="cellIs" dxfId="322" priority="10" operator="equal">
      <formula>$P$6</formula>
    </cfRule>
    <cfRule type="cellIs" dxfId="321" priority="11" operator="equal">
      <formula>$P$5</formula>
    </cfRule>
    <cfRule type="cellIs" dxfId="320" priority="12" operator="equal">
      <formula>$P$4</formula>
    </cfRule>
  </conditionalFormatting>
  <conditionalFormatting sqref="L20:L21">
    <cfRule type="cellIs" dxfId="319" priority="5" operator="equal">
      <formula>$P$7</formula>
    </cfRule>
    <cfRule type="cellIs" dxfId="318" priority="6" operator="equal">
      <formula>$P$6</formula>
    </cfRule>
    <cfRule type="cellIs" dxfId="317" priority="7" operator="equal">
      <formula>$P$5</formula>
    </cfRule>
    <cfRule type="cellIs" dxfId="316" priority="8" operator="equal">
      <formula>$P$4</formula>
    </cfRule>
  </conditionalFormatting>
  <conditionalFormatting sqref="L11">
    <cfRule type="cellIs" dxfId="39" priority="1" operator="equal">
      <formula>$P$7</formula>
    </cfRule>
    <cfRule type="cellIs" dxfId="38" priority="2" operator="equal">
      <formula>$P$6</formula>
    </cfRule>
    <cfRule type="cellIs" dxfId="37" priority="3" operator="equal">
      <formula>$P$5</formula>
    </cfRule>
    <cfRule type="cellIs" dxfId="36" priority="4" operator="equal">
      <formula>$P$4</formula>
    </cfRule>
  </conditionalFormatting>
  <dataValidations count="1">
    <dataValidation type="list" allowBlank="1" showInputMessage="1" showErrorMessage="1" sqref="L5:L8 L16:L17 L20:L21 L11" xr:uid="{00000000-0002-0000-1100-000001000000}">
      <formula1>$P$4:$P$7</formula1>
    </dataValidation>
  </dataValidations>
  <pageMargins left="0.7" right="0.7" top="0.75" bottom="0.75" header="0.3" footer="0.3"/>
  <pageSetup paperSize="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249977111117893"/>
  </sheetPr>
  <dimension ref="A1:P58"/>
  <sheetViews>
    <sheetView topLeftCell="A13" zoomScaleNormal="100" workbookViewId="0">
      <selection activeCell="B20" sqref="B20"/>
    </sheetView>
  </sheetViews>
  <sheetFormatPr defaultRowHeight="15" x14ac:dyDescent="0.25"/>
  <cols>
    <col min="1" max="1" width="13.85546875" style="161" customWidth="1"/>
    <col min="2" max="2" width="50.7109375" style="161" customWidth="1"/>
    <col min="3" max="3" width="49.140625" style="161" customWidth="1"/>
    <col min="4" max="4" width="44.140625" style="161" customWidth="1"/>
    <col min="5" max="5" width="1.7109375" style="161" hidden="1" customWidth="1"/>
    <col min="6" max="6" width="6.5703125" style="161" hidden="1" customWidth="1"/>
    <col min="7" max="7" width="7.85546875" style="161" hidden="1" customWidth="1"/>
    <col min="8" max="8" width="10" style="161" hidden="1" customWidth="1"/>
    <col min="9" max="9" width="7.7109375" style="161" hidden="1" customWidth="1"/>
    <col min="10" max="10" width="5" style="161" hidden="1" customWidth="1"/>
    <col min="11" max="11" width="8.28515625" style="161" hidden="1" customWidth="1"/>
    <col min="12" max="12" width="9.140625" style="161" customWidth="1"/>
    <col min="13" max="13" width="34" style="161" customWidth="1"/>
    <col min="14" max="14" width="0" style="161" hidden="1" customWidth="1"/>
    <col min="15" max="16" width="9.140625" style="161" hidden="1" customWidth="1"/>
    <col min="17" max="16384" width="9.140625" style="161"/>
  </cols>
  <sheetData>
    <row r="1" spans="1:16" ht="18" x14ac:dyDescent="0.25">
      <c r="A1" s="891" t="s">
        <v>541</v>
      </c>
      <c r="B1" s="891"/>
      <c r="C1" s="891"/>
      <c r="D1" s="891"/>
      <c r="E1" s="891"/>
      <c r="F1" s="891"/>
      <c r="G1" s="891"/>
      <c r="H1" s="891"/>
      <c r="I1" s="891"/>
      <c r="J1" s="891"/>
      <c r="K1" s="891"/>
      <c r="L1" s="891"/>
      <c r="M1" s="891"/>
    </row>
    <row r="2" spans="1:16" ht="8.25" customHeight="1" thickBot="1" x14ac:dyDescent="0.3">
      <c r="A2" s="756"/>
      <c r="B2" s="756"/>
      <c r="C2" s="756"/>
      <c r="D2" s="756"/>
      <c r="E2" s="756"/>
      <c r="F2" s="756"/>
      <c r="G2" s="756"/>
      <c r="H2" s="756"/>
      <c r="I2" s="756"/>
      <c r="J2" s="756"/>
      <c r="K2" s="756"/>
      <c r="L2" s="756"/>
      <c r="M2" s="756"/>
    </row>
    <row r="3" spans="1:16" ht="17.25" customHeight="1" x14ac:dyDescent="0.25">
      <c r="A3" s="551" t="s">
        <v>190</v>
      </c>
      <c r="B3" s="571"/>
      <c r="C3" s="571"/>
      <c r="D3" s="571"/>
      <c r="E3" s="571"/>
      <c r="F3" s="571"/>
      <c r="G3" s="571"/>
      <c r="H3" s="571"/>
      <c r="I3" s="571"/>
      <c r="J3" s="571"/>
      <c r="K3" s="571"/>
      <c r="L3" s="571"/>
      <c r="M3" s="647"/>
    </row>
    <row r="4" spans="1:16" ht="34.5" customHeight="1" thickBot="1" x14ac:dyDescent="0.3">
      <c r="A4" s="256" t="s">
        <v>0</v>
      </c>
      <c r="B4" s="257" t="s">
        <v>1</v>
      </c>
      <c r="C4" s="258" t="s">
        <v>15</v>
      </c>
      <c r="D4" s="257" t="s">
        <v>63</v>
      </c>
      <c r="E4" s="257" t="s">
        <v>63</v>
      </c>
      <c r="F4" s="257" t="s">
        <v>63</v>
      </c>
      <c r="G4" s="257" t="s">
        <v>63</v>
      </c>
      <c r="H4" s="257" t="s">
        <v>63</v>
      </c>
      <c r="I4" s="257" t="s">
        <v>63</v>
      </c>
      <c r="J4" s="257" t="s">
        <v>63</v>
      </c>
      <c r="K4" s="257" t="s">
        <v>63</v>
      </c>
      <c r="L4" s="257" t="s">
        <v>19</v>
      </c>
      <c r="M4" s="260" t="s">
        <v>141</v>
      </c>
      <c r="O4" s="581"/>
      <c r="P4" s="161" t="s">
        <v>140</v>
      </c>
    </row>
    <row r="5" spans="1:16" ht="30.75" customHeight="1" x14ac:dyDescent="0.25">
      <c r="A5" s="888" t="s">
        <v>237</v>
      </c>
      <c r="B5" s="600" t="s">
        <v>148</v>
      </c>
      <c r="C5" s="28" t="s">
        <v>149</v>
      </c>
      <c r="D5" s="639" t="s">
        <v>375</v>
      </c>
      <c r="E5" s="216"/>
      <c r="F5" s="270">
        <v>0.06</v>
      </c>
      <c r="G5" s="284">
        <f>F5*153939</f>
        <v>9236.34</v>
      </c>
      <c r="H5" s="284">
        <v>3366</v>
      </c>
      <c r="I5" s="269">
        <f>G5+H5</f>
        <v>12602.34</v>
      </c>
      <c r="J5" s="285">
        <v>90</v>
      </c>
      <c r="K5" s="447">
        <f>0.9*I5</f>
        <v>11342.106</v>
      </c>
      <c r="L5" s="700" t="s">
        <v>500</v>
      </c>
      <c r="M5" s="688"/>
      <c r="O5" s="580"/>
      <c r="P5" s="161" t="s">
        <v>470</v>
      </c>
    </row>
    <row r="6" spans="1:16" ht="28.5" customHeight="1" x14ac:dyDescent="0.25">
      <c r="A6" s="889"/>
      <c r="B6" s="599" t="s">
        <v>150</v>
      </c>
      <c r="C6" s="599" t="s">
        <v>151</v>
      </c>
      <c r="D6" s="639" t="s">
        <v>591</v>
      </c>
      <c r="E6" s="216"/>
      <c r="F6" s="584"/>
      <c r="G6" s="287"/>
      <c r="H6" s="288"/>
      <c r="I6" s="288"/>
      <c r="J6" s="288"/>
      <c r="K6" s="646"/>
      <c r="L6" s="700" t="s">
        <v>500</v>
      </c>
      <c r="M6" s="773"/>
      <c r="O6" s="657"/>
      <c r="P6" s="161" t="s">
        <v>471</v>
      </c>
    </row>
    <row r="7" spans="1:16" ht="40.5" customHeight="1" x14ac:dyDescent="0.25">
      <c r="A7" s="889"/>
      <c r="B7" s="606" t="s">
        <v>152</v>
      </c>
      <c r="C7" s="606" t="s">
        <v>106</v>
      </c>
      <c r="D7" s="590" t="s">
        <v>286</v>
      </c>
      <c r="E7" s="216"/>
      <c r="F7" s="593"/>
      <c r="G7" s="591"/>
      <c r="H7" s="288"/>
      <c r="I7" s="288"/>
      <c r="J7" s="288"/>
      <c r="K7" s="646"/>
      <c r="L7" s="700" t="s">
        <v>500</v>
      </c>
      <c r="M7" s="773"/>
      <c r="O7" s="703"/>
      <c r="P7" s="161" t="s">
        <v>500</v>
      </c>
    </row>
    <row r="8" spans="1:16" ht="29.25" customHeight="1" x14ac:dyDescent="0.25">
      <c r="A8" s="889"/>
      <c r="B8" s="608" t="s">
        <v>153</v>
      </c>
      <c r="C8" s="608" t="s">
        <v>107</v>
      </c>
      <c r="D8" s="588" t="s">
        <v>287</v>
      </c>
      <c r="E8" s="216"/>
      <c r="F8" s="593"/>
      <c r="G8" s="591"/>
      <c r="H8" s="288"/>
      <c r="I8" s="288"/>
      <c r="J8" s="288"/>
      <c r="K8" s="646"/>
      <c r="L8" s="700" t="s">
        <v>500</v>
      </c>
      <c r="M8" s="773"/>
    </row>
    <row r="9" spans="1:16" ht="41.25" customHeight="1" x14ac:dyDescent="0.25">
      <c r="A9" s="896"/>
      <c r="B9" s="290" t="s">
        <v>154</v>
      </c>
      <c r="C9" s="606" t="s">
        <v>169</v>
      </c>
      <c r="D9" s="402" t="s">
        <v>329</v>
      </c>
      <c r="E9" s="117"/>
      <c r="F9" s="594"/>
      <c r="G9" s="592"/>
      <c r="H9" s="293"/>
      <c r="I9" s="293"/>
      <c r="J9" s="293"/>
      <c r="K9" s="294"/>
      <c r="L9" s="700" t="s">
        <v>500</v>
      </c>
      <c r="M9" s="773"/>
    </row>
    <row r="10" spans="1:16" ht="43.5" customHeight="1" x14ac:dyDescent="0.25">
      <c r="A10" s="888" t="s">
        <v>207</v>
      </c>
      <c r="B10" s="606" t="s">
        <v>155</v>
      </c>
      <c r="C10" s="589" t="s">
        <v>363</v>
      </c>
      <c r="D10" s="402" t="s">
        <v>374</v>
      </c>
      <c r="E10" s="117"/>
      <c r="F10" s="295">
        <v>0.15</v>
      </c>
      <c r="G10" s="296">
        <f>F10*153939</f>
        <v>23090.85</v>
      </c>
      <c r="H10" s="296">
        <v>2955</v>
      </c>
      <c r="I10" s="296">
        <f>H10+G10</f>
        <v>26045.85</v>
      </c>
      <c r="J10" s="297">
        <v>90</v>
      </c>
      <c r="K10" s="298">
        <f>0.9*I10</f>
        <v>23441.264999999999</v>
      </c>
      <c r="L10" s="700" t="s">
        <v>500</v>
      </c>
      <c r="M10" s="773"/>
    </row>
    <row r="11" spans="1:16" ht="28.5" customHeight="1" x14ac:dyDescent="0.25">
      <c r="A11" s="889"/>
      <c r="B11" s="606" t="s">
        <v>87</v>
      </c>
      <c r="C11" s="606" t="s">
        <v>156</v>
      </c>
      <c r="D11" s="606" t="s">
        <v>28</v>
      </c>
      <c r="E11" s="117"/>
      <c r="F11" s="584"/>
      <c r="G11" s="287"/>
      <c r="H11" s="288"/>
      <c r="I11" s="288"/>
      <c r="J11" s="288"/>
      <c r="K11" s="289"/>
      <c r="L11" s="700" t="s">
        <v>140</v>
      </c>
      <c r="M11" s="761" t="s">
        <v>507</v>
      </c>
    </row>
    <row r="12" spans="1:16" ht="28.5" customHeight="1" x14ac:dyDescent="0.25">
      <c r="A12" s="889"/>
      <c r="B12" s="606" t="s">
        <v>157</v>
      </c>
      <c r="C12" s="606" t="s">
        <v>158</v>
      </c>
      <c r="D12" s="606" t="s">
        <v>159</v>
      </c>
      <c r="E12" s="216"/>
      <c r="F12" s="584"/>
      <c r="G12" s="287"/>
      <c r="H12" s="288"/>
      <c r="I12" s="288"/>
      <c r="J12" s="288"/>
      <c r="K12" s="289"/>
      <c r="L12" s="700" t="s">
        <v>500</v>
      </c>
      <c r="M12" s="773"/>
    </row>
    <row r="13" spans="1:16" ht="42.75" customHeight="1" x14ac:dyDescent="0.25">
      <c r="A13" s="896"/>
      <c r="B13" s="606" t="s">
        <v>160</v>
      </c>
      <c r="C13" s="606" t="s">
        <v>592</v>
      </c>
      <c r="D13" s="606" t="s">
        <v>162</v>
      </c>
      <c r="E13" s="117"/>
      <c r="F13" s="291"/>
      <c r="G13" s="292"/>
      <c r="H13" s="293"/>
      <c r="I13" s="293"/>
      <c r="J13" s="293"/>
      <c r="K13" s="294"/>
      <c r="L13" s="700" t="s">
        <v>500</v>
      </c>
      <c r="M13" s="773"/>
    </row>
    <row r="14" spans="1:16" ht="30" customHeight="1" x14ac:dyDescent="0.25">
      <c r="A14" s="888" t="s">
        <v>215</v>
      </c>
      <c r="B14" s="130" t="s">
        <v>93</v>
      </c>
      <c r="C14" s="130" t="s">
        <v>94</v>
      </c>
      <c r="D14" s="475" t="s">
        <v>364</v>
      </c>
      <c r="E14" s="349"/>
      <c r="F14" s="491">
        <v>0.15</v>
      </c>
      <c r="G14" s="296">
        <f>F14*153939</f>
        <v>23090.85</v>
      </c>
      <c r="H14" s="492">
        <v>0</v>
      </c>
      <c r="I14" s="493">
        <f>G14+H14</f>
        <v>23090.85</v>
      </c>
      <c r="J14" s="492">
        <v>90</v>
      </c>
      <c r="K14" s="494">
        <f>0.9*I14</f>
        <v>20781.764999999999</v>
      </c>
      <c r="L14" s="700" t="s">
        <v>140</v>
      </c>
      <c r="M14" s="696" t="s">
        <v>511</v>
      </c>
    </row>
    <row r="15" spans="1:16" ht="28.5" customHeight="1" x14ac:dyDescent="0.25">
      <c r="A15" s="889"/>
      <c r="B15" s="130" t="s">
        <v>279</v>
      </c>
      <c r="C15" s="475" t="s">
        <v>164</v>
      </c>
      <c r="D15" s="475" t="s">
        <v>365</v>
      </c>
      <c r="E15" s="230"/>
      <c r="F15" s="288"/>
      <c r="G15" s="287"/>
      <c r="H15" s="288"/>
      <c r="I15" s="304"/>
      <c r="J15" s="288"/>
      <c r="K15" s="305"/>
      <c r="L15" s="700" t="s">
        <v>500</v>
      </c>
      <c r="M15" s="696" t="s">
        <v>510</v>
      </c>
    </row>
    <row r="16" spans="1:16" ht="30.75" customHeight="1" x14ac:dyDescent="0.25">
      <c r="A16" s="889"/>
      <c r="B16" s="130" t="s">
        <v>371</v>
      </c>
      <c r="C16" s="475" t="s">
        <v>372</v>
      </c>
      <c r="D16" s="475" t="s">
        <v>373</v>
      </c>
      <c r="E16" s="230"/>
      <c r="F16" s="288"/>
      <c r="G16" s="287"/>
      <c r="H16" s="288"/>
      <c r="I16" s="304"/>
      <c r="J16" s="288"/>
      <c r="K16" s="305"/>
      <c r="L16" s="700" t="s">
        <v>500</v>
      </c>
      <c r="M16" s="773"/>
    </row>
    <row r="17" spans="1:13" ht="29.25" customHeight="1" thickBot="1" x14ac:dyDescent="0.3">
      <c r="A17" s="890"/>
      <c r="B17" s="63" t="s">
        <v>285</v>
      </c>
      <c r="C17" s="130" t="s">
        <v>370</v>
      </c>
      <c r="D17" s="475" t="s">
        <v>330</v>
      </c>
      <c r="E17" s="230"/>
      <c r="F17" s="304"/>
      <c r="G17" s="287"/>
      <c r="H17" s="288"/>
      <c r="I17" s="304"/>
      <c r="J17" s="288"/>
      <c r="K17" s="305"/>
      <c r="L17" s="700" t="s">
        <v>500</v>
      </c>
      <c r="M17" s="718"/>
    </row>
    <row r="18" spans="1:13" ht="17.25" customHeight="1" thickBot="1" x14ac:dyDescent="0.3">
      <c r="A18" s="569" t="s">
        <v>191</v>
      </c>
      <c r="B18" s="562"/>
      <c r="C18" s="562"/>
      <c r="D18" s="562"/>
      <c r="E18" s="368"/>
      <c r="F18" s="369"/>
      <c r="G18" s="292"/>
      <c r="H18" s="293"/>
      <c r="I18" s="369"/>
      <c r="J18" s="293"/>
      <c r="K18" s="370"/>
      <c r="L18" s="562"/>
      <c r="M18" s="563"/>
    </row>
    <row r="19" spans="1:13" ht="32.25" customHeight="1" thickBot="1" x14ac:dyDescent="0.3">
      <c r="A19" s="239" t="s">
        <v>0</v>
      </c>
      <c r="B19" s="240" t="s">
        <v>1</v>
      </c>
      <c r="C19" s="241" t="s">
        <v>17</v>
      </c>
      <c r="D19" s="240" t="s">
        <v>63</v>
      </c>
      <c r="E19" s="562"/>
      <c r="F19" s="562"/>
      <c r="G19" s="562"/>
      <c r="H19" s="562"/>
      <c r="I19" s="562"/>
      <c r="J19" s="562"/>
      <c r="K19" s="562"/>
      <c r="L19" s="240" t="s">
        <v>19</v>
      </c>
      <c r="M19" s="242" t="s">
        <v>141</v>
      </c>
    </row>
    <row r="20" spans="1:13" ht="144" customHeight="1" thickBot="1" x14ac:dyDescent="0.3">
      <c r="A20" s="371" t="s">
        <v>197</v>
      </c>
      <c r="B20" s="372" t="s">
        <v>146</v>
      </c>
      <c r="C20" s="373" t="s">
        <v>147</v>
      </c>
      <c r="D20" s="625" t="s">
        <v>624</v>
      </c>
      <c r="E20" s="240" t="s">
        <v>63</v>
      </c>
      <c r="F20" s="240" t="s">
        <v>63</v>
      </c>
      <c r="G20" s="240" t="s">
        <v>63</v>
      </c>
      <c r="H20" s="240" t="s">
        <v>63</v>
      </c>
      <c r="I20" s="240" t="s">
        <v>63</v>
      </c>
      <c r="J20" s="240" t="s">
        <v>63</v>
      </c>
      <c r="K20" s="240" t="s">
        <v>63</v>
      </c>
      <c r="L20" s="771" t="s">
        <v>500</v>
      </c>
      <c r="M20" s="625" t="s">
        <v>625</v>
      </c>
    </row>
    <row r="21" spans="1:13" ht="17.25" customHeight="1" thickBot="1" x14ac:dyDescent="0.3">
      <c r="A21" s="774" t="s">
        <v>203</v>
      </c>
      <c r="B21" s="544"/>
      <c r="C21" s="544"/>
      <c r="D21" s="544"/>
      <c r="E21" s="372"/>
      <c r="F21" s="495">
        <v>0.29599999999999999</v>
      </c>
      <c r="G21" s="374">
        <v>52304</v>
      </c>
      <c r="H21" s="375" t="s">
        <v>21</v>
      </c>
      <c r="I21" s="376">
        <f>G21</f>
        <v>52304</v>
      </c>
      <c r="J21" s="377">
        <v>100</v>
      </c>
      <c r="K21" s="374">
        <f>$I$21</f>
        <v>52304</v>
      </c>
      <c r="L21" s="544"/>
      <c r="M21" s="545"/>
    </row>
    <row r="22" spans="1:13" ht="30.75" customHeight="1" thickBot="1" x14ac:dyDescent="0.3">
      <c r="A22" s="546" t="s">
        <v>0</v>
      </c>
      <c r="B22" s="547" t="s">
        <v>1</v>
      </c>
      <c r="C22" s="549" t="s">
        <v>15</v>
      </c>
      <c r="D22" s="547" t="s">
        <v>63</v>
      </c>
      <c r="E22" s="544"/>
      <c r="F22" s="544"/>
      <c r="G22" s="544"/>
      <c r="H22" s="544"/>
      <c r="I22" s="544"/>
      <c r="J22" s="544"/>
      <c r="K22" s="544"/>
      <c r="L22" s="547" t="s">
        <v>19</v>
      </c>
      <c r="M22" s="548" t="s">
        <v>141</v>
      </c>
    </row>
    <row r="23" spans="1:13" ht="30" customHeight="1" thickBot="1" x14ac:dyDescent="0.3">
      <c r="A23" s="814" t="s">
        <v>208</v>
      </c>
      <c r="B23" s="125" t="s">
        <v>89</v>
      </c>
      <c r="C23" s="125" t="s">
        <v>79</v>
      </c>
      <c r="D23" s="422" t="s">
        <v>331</v>
      </c>
      <c r="E23" s="547" t="s">
        <v>63</v>
      </c>
      <c r="F23" s="547" t="s">
        <v>63</v>
      </c>
      <c r="G23" s="547" t="s">
        <v>63</v>
      </c>
      <c r="H23" s="547" t="s">
        <v>63</v>
      </c>
      <c r="I23" s="547" t="s">
        <v>63</v>
      </c>
      <c r="J23" s="547" t="s">
        <v>63</v>
      </c>
      <c r="K23" s="547" t="s">
        <v>63</v>
      </c>
      <c r="L23" s="700" t="s">
        <v>500</v>
      </c>
      <c r="M23" s="716"/>
    </row>
    <row r="24" spans="1:13" ht="18.75" customHeight="1" x14ac:dyDescent="0.25">
      <c r="A24" s="815"/>
      <c r="B24" s="126"/>
      <c r="C24" s="126"/>
      <c r="D24" s="403" t="s">
        <v>332</v>
      </c>
      <c r="E24" s="600"/>
      <c r="F24" s="496">
        <v>0.3</v>
      </c>
      <c r="G24" s="268">
        <f>F24*153816</f>
        <v>46144.799999999996</v>
      </c>
      <c r="H24" s="268">
        <v>93452</v>
      </c>
      <c r="I24" s="269">
        <f>G24+H24</f>
        <v>139596.79999999999</v>
      </c>
      <c r="J24" s="270">
        <v>90</v>
      </c>
      <c r="K24" s="271">
        <f>0.9*I24</f>
        <v>125637.12</v>
      </c>
      <c r="L24" s="700" t="s">
        <v>500</v>
      </c>
      <c r="M24" s="717"/>
    </row>
    <row r="25" spans="1:13" ht="28.5" customHeight="1" x14ac:dyDescent="0.25">
      <c r="A25" s="815"/>
      <c r="B25" s="127" t="s">
        <v>80</v>
      </c>
      <c r="C25" s="127" t="s">
        <v>81</v>
      </c>
      <c r="D25" s="734" t="s">
        <v>333</v>
      </c>
      <c r="E25" s="757"/>
      <c r="F25" s="460"/>
      <c r="G25" s="445"/>
      <c r="H25" s="461"/>
      <c r="I25" s="462"/>
      <c r="J25" s="461"/>
      <c r="K25" s="463"/>
      <c r="L25" s="749" t="s">
        <v>500</v>
      </c>
      <c r="M25" s="777"/>
    </row>
    <row r="26" spans="1:13" ht="28.5" customHeight="1" x14ac:dyDescent="0.25">
      <c r="A26" s="815"/>
      <c r="B26" s="132" t="s">
        <v>82</v>
      </c>
      <c r="C26" s="132" t="s">
        <v>83</v>
      </c>
      <c r="D26" s="733" t="s">
        <v>334</v>
      </c>
      <c r="E26" s="130"/>
      <c r="F26" s="778"/>
      <c r="G26" s="779"/>
      <c r="H26" s="780"/>
      <c r="I26" s="781"/>
      <c r="J26" s="780"/>
      <c r="K26" s="782"/>
      <c r="L26" s="749" t="s">
        <v>500</v>
      </c>
      <c r="M26" s="783"/>
    </row>
    <row r="27" spans="1:13" ht="28.5" customHeight="1" x14ac:dyDescent="0.25">
      <c r="A27" s="815"/>
      <c r="B27" s="116"/>
      <c r="C27" s="116" t="s">
        <v>84</v>
      </c>
      <c r="D27" s="403" t="s">
        <v>335</v>
      </c>
      <c r="E27" s="485"/>
      <c r="F27" s="464"/>
      <c r="G27" s="277"/>
      <c r="H27" s="279"/>
      <c r="I27" s="278"/>
      <c r="J27" s="279"/>
      <c r="K27" s="280"/>
      <c r="L27" s="700" t="s">
        <v>500</v>
      </c>
      <c r="M27" s="717"/>
    </row>
    <row r="28" spans="1:13" ht="57" customHeight="1" x14ac:dyDescent="0.25">
      <c r="A28" s="815"/>
      <c r="B28" s="116"/>
      <c r="C28" s="116" t="s">
        <v>90</v>
      </c>
      <c r="D28" s="403" t="s">
        <v>376</v>
      </c>
      <c r="E28" s="602"/>
      <c r="F28" s="272"/>
      <c r="G28" s="273"/>
      <c r="H28" s="274"/>
      <c r="I28" s="275"/>
      <c r="J28" s="274"/>
      <c r="K28" s="276"/>
      <c r="L28" s="700" t="s">
        <v>470</v>
      </c>
      <c r="M28" s="696" t="s">
        <v>508</v>
      </c>
    </row>
    <row r="29" spans="1:13" ht="29.25" customHeight="1" x14ac:dyDescent="0.25">
      <c r="A29" s="840"/>
      <c r="B29" s="129" t="s">
        <v>86</v>
      </c>
      <c r="C29" s="130" t="s">
        <v>91</v>
      </c>
      <c r="D29" s="475" t="s">
        <v>336</v>
      </c>
      <c r="E29" s="602"/>
      <c r="F29" s="272"/>
      <c r="G29" s="273"/>
      <c r="H29" s="274"/>
      <c r="I29" s="275"/>
      <c r="J29" s="274"/>
      <c r="K29" s="276"/>
      <c r="L29" s="700" t="s">
        <v>500</v>
      </c>
      <c r="M29" s="696" t="s">
        <v>509</v>
      </c>
    </row>
    <row r="30" spans="1:13" ht="30.75" customHeight="1" x14ac:dyDescent="0.25">
      <c r="A30" s="131" t="s">
        <v>211</v>
      </c>
      <c r="B30" s="130" t="s">
        <v>278</v>
      </c>
      <c r="C30" s="130" t="s">
        <v>163</v>
      </c>
      <c r="D30" s="475" t="s">
        <v>377</v>
      </c>
      <c r="E30" s="608"/>
      <c r="F30" s="272"/>
      <c r="G30" s="273"/>
      <c r="H30" s="274"/>
      <c r="I30" s="275"/>
      <c r="J30" s="274"/>
      <c r="K30" s="276"/>
      <c r="L30" s="700" t="s">
        <v>140</v>
      </c>
      <c r="M30" s="761"/>
    </row>
    <row r="31" spans="1:13" ht="29.25" customHeight="1" x14ac:dyDescent="0.25">
      <c r="A31" s="391"/>
      <c r="B31" s="130" t="s">
        <v>93</v>
      </c>
      <c r="C31" s="475" t="s">
        <v>94</v>
      </c>
      <c r="D31" s="475" t="s">
        <v>364</v>
      </c>
      <c r="E31" s="602"/>
      <c r="F31" s="497">
        <v>0.1</v>
      </c>
      <c r="G31" s="296">
        <f>F31*153816</f>
        <v>15381.6</v>
      </c>
      <c r="H31" s="498">
        <v>41063.436465847306</v>
      </c>
      <c r="I31" s="498">
        <f>G31+H31</f>
        <v>56445.036465847304</v>
      </c>
      <c r="J31" s="295">
        <v>90</v>
      </c>
      <c r="K31" s="298">
        <f>0.9*I31</f>
        <v>50800.532819262575</v>
      </c>
      <c r="L31" s="700" t="s">
        <v>500</v>
      </c>
      <c r="M31" s="696" t="s">
        <v>511</v>
      </c>
    </row>
    <row r="32" spans="1:13" ht="32.25" customHeight="1" x14ac:dyDescent="0.25">
      <c r="A32" s="391"/>
      <c r="B32" s="130" t="s">
        <v>279</v>
      </c>
      <c r="C32" s="130" t="s">
        <v>96</v>
      </c>
      <c r="D32" s="130" t="s">
        <v>378</v>
      </c>
      <c r="E32" s="602"/>
      <c r="F32" s="272"/>
      <c r="G32" s="273"/>
      <c r="H32" s="274"/>
      <c r="I32" s="275"/>
      <c r="J32" s="274"/>
      <c r="K32" s="276"/>
      <c r="L32" s="700" t="s">
        <v>500</v>
      </c>
      <c r="M32" s="696" t="s">
        <v>510</v>
      </c>
    </row>
    <row r="33" spans="1:13" ht="28.5" customHeight="1" thickBot="1" x14ac:dyDescent="0.3">
      <c r="A33" s="482" t="s">
        <v>212</v>
      </c>
      <c r="B33" s="331" t="s">
        <v>87</v>
      </c>
      <c r="C33" s="261" t="s">
        <v>88</v>
      </c>
      <c r="D33" s="181" t="s">
        <v>97</v>
      </c>
      <c r="E33" s="602"/>
      <c r="F33" s="272"/>
      <c r="G33" s="273"/>
      <c r="H33" s="274"/>
      <c r="I33" s="275"/>
      <c r="J33" s="274"/>
      <c r="K33" s="276"/>
      <c r="L33" s="700" t="s">
        <v>140</v>
      </c>
      <c r="M33" s="762" t="s">
        <v>507</v>
      </c>
    </row>
    <row r="34" spans="1:13" ht="18" customHeight="1" thickBot="1" x14ac:dyDescent="0.3">
      <c r="A34" s="382" t="s">
        <v>192</v>
      </c>
      <c r="B34" s="575"/>
      <c r="C34" s="21"/>
      <c r="D34" s="22"/>
      <c r="E34" s="261"/>
      <c r="F34" s="497">
        <v>0.03</v>
      </c>
      <c r="G34" s="296">
        <f>F34*153816</f>
        <v>4614.4799999999996</v>
      </c>
      <c r="H34" s="295">
        <v>0</v>
      </c>
      <c r="I34" s="498">
        <f>G34+H34</f>
        <v>4614.4799999999996</v>
      </c>
      <c r="J34" s="295">
        <v>90</v>
      </c>
      <c r="K34" s="298">
        <f>0.9*I34</f>
        <v>4153.0320000000002</v>
      </c>
      <c r="L34" s="22"/>
      <c r="M34" s="628"/>
    </row>
    <row r="35" spans="1:13" ht="16.5" thickBot="1" x14ac:dyDescent="0.3">
      <c r="A35" s="177" t="s">
        <v>199</v>
      </c>
      <c r="B35" s="775"/>
      <c r="C35" s="572"/>
      <c r="D35" s="572"/>
      <c r="E35" s="22"/>
      <c r="F35" s="22"/>
      <c r="G35" s="22"/>
      <c r="H35" s="22"/>
      <c r="I35" s="22"/>
      <c r="J35" s="22"/>
      <c r="K35" s="22"/>
      <c r="L35" s="572"/>
      <c r="M35" s="649"/>
    </row>
    <row r="36" spans="1:13" ht="32.25" customHeight="1" thickBot="1" x14ac:dyDescent="0.3">
      <c r="A36" s="244" t="s">
        <v>0</v>
      </c>
      <c r="B36" s="234" t="s">
        <v>1</v>
      </c>
      <c r="C36" s="245" t="s">
        <v>15</v>
      </c>
      <c r="D36" s="234" t="s">
        <v>63</v>
      </c>
      <c r="E36" s="572"/>
      <c r="F36" s="572"/>
      <c r="G36" s="572"/>
      <c r="H36" s="572"/>
      <c r="I36" s="572"/>
      <c r="J36" s="572"/>
      <c r="K36" s="572"/>
      <c r="L36" s="234" t="s">
        <v>19</v>
      </c>
      <c r="M36" s="246" t="s">
        <v>141</v>
      </c>
    </row>
    <row r="37" spans="1:13" ht="43.5" customHeight="1" thickBot="1" x14ac:dyDescent="0.3">
      <c r="A37" s="814" t="s">
        <v>284</v>
      </c>
      <c r="B37" s="836" t="s">
        <v>165</v>
      </c>
      <c r="C37" s="306" t="s">
        <v>10</v>
      </c>
      <c r="D37" s="306" t="s">
        <v>10</v>
      </c>
      <c r="E37" s="234" t="s">
        <v>63</v>
      </c>
      <c r="F37" s="234" t="s">
        <v>63</v>
      </c>
      <c r="G37" s="234" t="s">
        <v>63</v>
      </c>
      <c r="H37" s="234" t="s">
        <v>63</v>
      </c>
      <c r="I37" s="234" t="s">
        <v>63</v>
      </c>
      <c r="J37" s="234" t="s">
        <v>63</v>
      </c>
      <c r="K37" s="234" t="s">
        <v>63</v>
      </c>
      <c r="L37" s="700" t="s">
        <v>500</v>
      </c>
      <c r="M37" s="648"/>
    </row>
    <row r="38" spans="1:13" ht="31.5" customHeight="1" x14ac:dyDescent="0.25">
      <c r="A38" s="840"/>
      <c r="B38" s="897"/>
      <c r="C38" s="309" t="s">
        <v>166</v>
      </c>
      <c r="D38" s="309" t="s">
        <v>166</v>
      </c>
      <c r="E38" s="602"/>
      <c r="F38" s="274">
        <v>0.38269999999999998</v>
      </c>
      <c r="G38" s="307">
        <v>49175</v>
      </c>
      <c r="H38" s="281">
        <v>17860</v>
      </c>
      <c r="I38" s="308">
        <f>G38+H38</f>
        <v>67035</v>
      </c>
      <c r="J38" s="274">
        <v>100</v>
      </c>
      <c r="K38" s="276">
        <f>$I$38</f>
        <v>67035</v>
      </c>
      <c r="L38" s="700" t="s">
        <v>500</v>
      </c>
      <c r="M38" s="444"/>
    </row>
    <row r="39" spans="1:13" ht="28.5" customHeight="1" x14ac:dyDescent="0.25">
      <c r="A39" s="818" t="s">
        <v>210</v>
      </c>
      <c r="B39" s="599" t="s">
        <v>283</v>
      </c>
      <c r="C39" s="317" t="s">
        <v>167</v>
      </c>
      <c r="D39" s="317" t="s">
        <v>167</v>
      </c>
      <c r="E39" s="310"/>
      <c r="F39" s="311"/>
      <c r="G39" s="312"/>
      <c r="H39" s="313"/>
      <c r="I39" s="314"/>
      <c r="J39" s="315"/>
      <c r="K39" s="316"/>
      <c r="L39" s="895" t="s">
        <v>500</v>
      </c>
      <c r="M39" s="444"/>
    </row>
    <row r="40" spans="1:13" ht="55.5" customHeight="1" thickBot="1" x14ac:dyDescent="0.3">
      <c r="A40" s="815"/>
      <c r="B40" s="317" t="s">
        <v>216</v>
      </c>
      <c r="C40" s="599"/>
      <c r="D40" s="599"/>
      <c r="E40" s="602"/>
      <c r="F40" s="318"/>
      <c r="G40" s="319"/>
      <c r="H40" s="319"/>
      <c r="I40" s="320"/>
      <c r="J40" s="318"/>
      <c r="K40" s="340"/>
      <c r="L40" s="866"/>
      <c r="M40" s="465"/>
    </row>
    <row r="41" spans="1:13" s="685" customFormat="1" ht="18.75" customHeight="1" thickBot="1" x14ac:dyDescent="0.3">
      <c r="A41" s="681" t="s">
        <v>201</v>
      </c>
      <c r="B41" s="776"/>
      <c r="C41" s="682"/>
      <c r="D41" s="682"/>
      <c r="E41" s="673"/>
      <c r="F41" s="387"/>
      <c r="G41" s="683"/>
      <c r="H41" s="387"/>
      <c r="I41" s="683"/>
      <c r="J41" s="387"/>
      <c r="K41" s="683"/>
      <c r="L41" s="682"/>
      <c r="M41" s="684"/>
    </row>
    <row r="42" spans="1:13" ht="27.75" customHeight="1" thickBot="1" x14ac:dyDescent="0.3">
      <c r="A42" s="236" t="s">
        <v>0</v>
      </c>
      <c r="B42" s="233" t="s">
        <v>1</v>
      </c>
      <c r="C42" s="237" t="s">
        <v>15</v>
      </c>
      <c r="D42" s="233" t="s">
        <v>63</v>
      </c>
      <c r="E42" s="573"/>
      <c r="F42" s="573"/>
      <c r="G42" s="573"/>
      <c r="H42" s="573"/>
      <c r="I42" s="573"/>
      <c r="J42" s="573"/>
      <c r="K42" s="573"/>
      <c r="L42" s="233" t="s">
        <v>19</v>
      </c>
      <c r="M42" s="238" t="s">
        <v>141</v>
      </c>
    </row>
    <row r="43" spans="1:13" ht="30.75" customHeight="1" thickBot="1" x14ac:dyDescent="0.3">
      <c r="A43" s="814" t="s">
        <v>196</v>
      </c>
      <c r="B43" s="836" t="s">
        <v>11</v>
      </c>
      <c r="C43" s="414" t="s">
        <v>20</v>
      </c>
      <c r="D43" s="93" t="s">
        <v>239</v>
      </c>
      <c r="E43" s="233" t="s">
        <v>63</v>
      </c>
      <c r="F43" s="233" t="s">
        <v>63</v>
      </c>
      <c r="G43" s="233" t="s">
        <v>63</v>
      </c>
      <c r="H43" s="233" t="s">
        <v>63</v>
      </c>
      <c r="I43" s="233" t="s">
        <v>63</v>
      </c>
      <c r="J43" s="233" t="s">
        <v>63</v>
      </c>
      <c r="K43" s="233" t="s">
        <v>63</v>
      </c>
      <c r="L43" s="700" t="s">
        <v>500</v>
      </c>
      <c r="M43" s="821" t="s">
        <v>484</v>
      </c>
    </row>
    <row r="44" spans="1:13" ht="29.25" customHeight="1" thickBot="1" x14ac:dyDescent="0.3">
      <c r="A44" s="835"/>
      <c r="B44" s="837"/>
      <c r="C44" s="415" t="s">
        <v>12</v>
      </c>
      <c r="D44" s="180" t="s">
        <v>240</v>
      </c>
      <c r="E44" s="323"/>
      <c r="F44" s="282">
        <v>0</v>
      </c>
      <c r="G44" s="282">
        <v>0</v>
      </c>
      <c r="H44" s="281">
        <f>36*21.88</f>
        <v>787.68</v>
      </c>
      <c r="I44" s="281">
        <f>H44</f>
        <v>787.68</v>
      </c>
      <c r="J44" s="282">
        <v>100</v>
      </c>
      <c r="K44" s="281">
        <f>$I$44</f>
        <v>787.68</v>
      </c>
      <c r="L44" s="701" t="s">
        <v>500</v>
      </c>
      <c r="M44" s="822"/>
    </row>
    <row r="45" spans="1:13" ht="30" customHeight="1" thickBot="1" x14ac:dyDescent="0.3">
      <c r="A45" s="327"/>
      <c r="B45" s="71"/>
      <c r="C45" s="327"/>
      <c r="D45" s="327"/>
      <c r="E45" s="324"/>
      <c r="F45" s="325"/>
      <c r="G45" s="326"/>
      <c r="H45" s="326"/>
      <c r="I45" s="326"/>
      <c r="J45" s="326"/>
      <c r="K45" s="651"/>
      <c r="L45" s="609"/>
    </row>
    <row r="46" spans="1:13" ht="16.5" customHeight="1" x14ac:dyDescent="0.25">
      <c r="A46" s="327"/>
      <c r="B46" s="327"/>
      <c r="C46" s="327"/>
      <c r="D46" s="327"/>
      <c r="L46" s="585"/>
    </row>
    <row r="47" spans="1:13" x14ac:dyDescent="0.25">
      <c r="A47" s="327"/>
      <c r="B47" s="327"/>
      <c r="C47" s="327"/>
      <c r="D47" s="327"/>
      <c r="E47" s="328"/>
      <c r="F47" s="892"/>
      <c r="G47" s="855"/>
      <c r="H47" s="855"/>
      <c r="I47" s="855"/>
      <c r="J47" s="855"/>
      <c r="K47" s="855"/>
      <c r="L47" s="585"/>
    </row>
    <row r="48" spans="1:13" x14ac:dyDescent="0.25">
      <c r="A48" s="327"/>
      <c r="B48" s="327"/>
      <c r="C48" s="327"/>
      <c r="D48" s="327"/>
      <c r="E48" s="262"/>
      <c r="H48" s="882"/>
      <c r="I48" s="882"/>
      <c r="J48" s="882"/>
      <c r="K48" s="882"/>
      <c r="L48" s="585"/>
    </row>
    <row r="49" spans="1:12" x14ac:dyDescent="0.25">
      <c r="A49" s="327"/>
      <c r="B49" s="327"/>
      <c r="C49" s="327"/>
      <c r="D49" s="327"/>
      <c r="E49" s="328"/>
      <c r="F49" s="892"/>
      <c r="G49" s="855"/>
      <c r="H49" s="855"/>
      <c r="I49" s="855"/>
      <c r="J49" s="855"/>
      <c r="K49" s="855"/>
      <c r="L49" s="586"/>
    </row>
    <row r="50" spans="1:12" x14ac:dyDescent="0.25">
      <c r="A50" s="327"/>
      <c r="B50" s="327"/>
      <c r="C50" s="327"/>
      <c r="D50" s="327"/>
      <c r="E50" s="329"/>
      <c r="F50" s="893" t="s">
        <v>292</v>
      </c>
      <c r="G50" s="894"/>
      <c r="H50" s="894"/>
      <c r="I50" s="894"/>
      <c r="J50" s="894"/>
      <c r="K50" s="894"/>
      <c r="L50" s="585"/>
    </row>
    <row r="51" spans="1:12" x14ac:dyDescent="0.25">
      <c r="A51" s="327"/>
      <c r="B51" s="327"/>
      <c r="C51" s="327"/>
      <c r="D51" s="327"/>
      <c r="E51" s="330"/>
      <c r="F51" s="893" t="s">
        <v>293</v>
      </c>
      <c r="G51" s="894"/>
      <c r="H51" s="894"/>
      <c r="I51" s="894"/>
      <c r="J51" s="894"/>
      <c r="K51" s="894"/>
      <c r="L51" s="585"/>
    </row>
    <row r="52" spans="1:12" x14ac:dyDescent="0.25">
      <c r="A52" s="327"/>
      <c r="B52" s="327"/>
      <c r="C52" s="327"/>
      <c r="D52" s="327"/>
      <c r="E52" s="263"/>
      <c r="L52" s="585"/>
    </row>
    <row r="53" spans="1:12" x14ac:dyDescent="0.25">
      <c r="E53" s="264"/>
      <c r="F53" s="123"/>
    </row>
    <row r="54" spans="1:12" x14ac:dyDescent="0.25">
      <c r="C54" s="190"/>
      <c r="D54" s="217" t="s">
        <v>78</v>
      </c>
    </row>
    <row r="55" spans="1:12" x14ac:dyDescent="0.25">
      <c r="E55" s="217"/>
      <c r="F55" s="97"/>
      <c r="G55" s="190"/>
    </row>
    <row r="56" spans="1:12" x14ac:dyDescent="0.25">
      <c r="F56" s="194"/>
    </row>
    <row r="57" spans="1:12" x14ac:dyDescent="0.25">
      <c r="D57" s="104"/>
      <c r="F57" s="194"/>
    </row>
    <row r="58" spans="1:12" x14ac:dyDescent="0.25">
      <c r="E58" s="104"/>
      <c r="F58" s="194"/>
    </row>
  </sheetData>
  <mergeCells count="17">
    <mergeCell ref="F51:K51"/>
    <mergeCell ref="A39:A40"/>
    <mergeCell ref="A43:A44"/>
    <mergeCell ref="B43:B44"/>
    <mergeCell ref="A37:A38"/>
    <mergeCell ref="B37:B38"/>
    <mergeCell ref="F47:K47"/>
    <mergeCell ref="H48:K48"/>
    <mergeCell ref="M43:M44"/>
    <mergeCell ref="A14:A17"/>
    <mergeCell ref="A1:M1"/>
    <mergeCell ref="F49:K49"/>
    <mergeCell ref="F50:K50"/>
    <mergeCell ref="A23:A29"/>
    <mergeCell ref="L39:L40"/>
    <mergeCell ref="A5:A9"/>
    <mergeCell ref="A10:A13"/>
  </mergeCells>
  <conditionalFormatting sqref="L5:L17">
    <cfRule type="cellIs" dxfId="312" priority="21" operator="equal">
      <formula>$P$7</formula>
    </cfRule>
    <cfRule type="cellIs" dxfId="311" priority="22" operator="equal">
      <formula>$P$6</formula>
    </cfRule>
    <cfRule type="cellIs" dxfId="310" priority="23" operator="equal">
      <formula>$P$5</formula>
    </cfRule>
    <cfRule type="cellIs" dxfId="309" priority="24" operator="equal">
      <formula>$P$4</formula>
    </cfRule>
  </conditionalFormatting>
  <conditionalFormatting sqref="L23:L28">
    <cfRule type="cellIs" dxfId="308" priority="17" operator="equal">
      <formula>$P$7</formula>
    </cfRule>
    <cfRule type="cellIs" dxfId="307" priority="18" operator="equal">
      <formula>$P$6</formula>
    </cfRule>
    <cfRule type="cellIs" dxfId="306" priority="19" operator="equal">
      <formula>$P$5</formula>
    </cfRule>
    <cfRule type="cellIs" dxfId="305" priority="20" operator="equal">
      <formula>$P$4</formula>
    </cfRule>
  </conditionalFormatting>
  <conditionalFormatting sqref="L29:L33">
    <cfRule type="cellIs" dxfId="304" priority="13" operator="equal">
      <formula>$P$7</formula>
    </cfRule>
    <cfRule type="cellIs" dxfId="303" priority="14" operator="equal">
      <formula>$P$6</formula>
    </cfRule>
    <cfRule type="cellIs" dxfId="302" priority="15" operator="equal">
      <formula>$P$5</formula>
    </cfRule>
    <cfRule type="cellIs" dxfId="301" priority="16" operator="equal">
      <formula>$P$4</formula>
    </cfRule>
  </conditionalFormatting>
  <conditionalFormatting sqref="L37:L39">
    <cfRule type="cellIs" dxfId="300" priority="9" operator="equal">
      <formula>$P$7</formula>
    </cfRule>
    <cfRule type="cellIs" dxfId="299" priority="10" operator="equal">
      <formula>$P$6</formula>
    </cfRule>
    <cfRule type="cellIs" dxfId="298" priority="11" operator="equal">
      <formula>$P$5</formula>
    </cfRule>
    <cfRule type="cellIs" dxfId="297" priority="12" operator="equal">
      <formula>$P$4</formula>
    </cfRule>
  </conditionalFormatting>
  <conditionalFormatting sqref="L43:L44">
    <cfRule type="cellIs" dxfId="296" priority="5" operator="equal">
      <formula>$P$7</formula>
    </cfRule>
    <cfRule type="cellIs" dxfId="295" priority="6" operator="equal">
      <formula>$P$6</formula>
    </cfRule>
    <cfRule type="cellIs" dxfId="294" priority="7" operator="equal">
      <formula>$P$5</formula>
    </cfRule>
    <cfRule type="cellIs" dxfId="293" priority="8" operator="equal">
      <formula>$P$4</formula>
    </cfRule>
  </conditionalFormatting>
  <conditionalFormatting sqref="L20">
    <cfRule type="cellIs" dxfId="31" priority="1" operator="equal">
      <formula>$P$7</formula>
    </cfRule>
    <cfRule type="cellIs" dxfId="30" priority="2" operator="equal">
      <formula>$P$6</formula>
    </cfRule>
    <cfRule type="cellIs" dxfId="29" priority="3" operator="equal">
      <formula>$P$5</formula>
    </cfRule>
    <cfRule type="cellIs" dxfId="28" priority="4" operator="equal">
      <formula>$P$4</formula>
    </cfRule>
  </conditionalFormatting>
  <dataValidations count="1">
    <dataValidation type="list" allowBlank="1" showInputMessage="1" showErrorMessage="1" sqref="L5:L17 L23:L33 L43:L44 L37:L39 L20" xr:uid="{00000000-0002-0000-1200-000001000000}">
      <formula1>$P$4:$P$7</formula1>
    </dataValidation>
  </dataValidations>
  <pageMargins left="0.51181102362204722" right="0.51181102362204722" top="0.55118110236220474" bottom="0.55118110236220474" header="0.31496062992125984" footer="0.31496062992125984"/>
  <pageSetup paperSize="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P50"/>
  <sheetViews>
    <sheetView topLeftCell="A7" zoomScaleNormal="100" workbookViewId="0">
      <selection activeCell="D14" sqref="D14:D15"/>
    </sheetView>
  </sheetViews>
  <sheetFormatPr defaultRowHeight="15" x14ac:dyDescent="0.25"/>
  <cols>
    <col min="1" max="1" width="12.5703125" customWidth="1"/>
    <col min="2" max="2" width="42.42578125" customWidth="1"/>
    <col min="3" max="3" width="45.28515625" customWidth="1"/>
    <col min="4" max="4" width="47" customWidth="1"/>
    <col min="5" max="5" width="21.42578125" hidden="1" customWidth="1"/>
    <col min="6" max="6" width="7" hidden="1" customWidth="1"/>
    <col min="7" max="7" width="7.28515625" hidden="1" customWidth="1"/>
    <col min="8" max="8" width="9.85546875" hidden="1" customWidth="1"/>
    <col min="9" max="9" width="7.28515625" hidden="1" customWidth="1"/>
    <col min="10" max="10" width="5.140625" hidden="1" customWidth="1"/>
    <col min="11" max="11" width="8" hidden="1" customWidth="1"/>
    <col min="12" max="12" width="9.28515625" customWidth="1"/>
    <col min="13" max="13" width="51.5703125" customWidth="1"/>
    <col min="14" max="14" width="0" hidden="1" customWidth="1"/>
    <col min="15" max="16" width="9.140625" hidden="1" customWidth="1"/>
  </cols>
  <sheetData>
    <row r="1" spans="1:16" ht="18.75" thickBot="1" x14ac:dyDescent="0.3">
      <c r="A1" s="816" t="s">
        <v>558</v>
      </c>
      <c r="B1" s="816"/>
      <c r="C1" s="816"/>
      <c r="D1" s="816"/>
      <c r="E1" s="816"/>
      <c r="F1" s="816"/>
      <c r="G1" s="816"/>
      <c r="H1" s="816"/>
      <c r="I1" s="816"/>
      <c r="J1" s="816"/>
      <c r="K1" s="816"/>
      <c r="L1" s="816"/>
      <c r="M1" s="816"/>
    </row>
    <row r="2" spans="1:16" ht="18" customHeight="1" x14ac:dyDescent="0.25">
      <c r="A2" s="551" t="s">
        <v>190</v>
      </c>
      <c r="B2" s="254"/>
      <c r="C2" s="254"/>
      <c r="D2" s="254"/>
      <c r="E2" s="254"/>
      <c r="F2" s="254"/>
      <c r="G2" s="254"/>
      <c r="H2" s="254"/>
      <c r="I2" s="254"/>
      <c r="J2" s="254"/>
      <c r="K2" s="255"/>
      <c r="L2" s="254"/>
      <c r="M2" s="255"/>
    </row>
    <row r="3" spans="1:16" ht="29.25" customHeight="1" thickBot="1" x14ac:dyDescent="0.3">
      <c r="A3" s="256" t="s">
        <v>0</v>
      </c>
      <c r="B3" s="257" t="s">
        <v>1</v>
      </c>
      <c r="C3" s="258" t="s">
        <v>15</v>
      </c>
      <c r="D3" s="257" t="s">
        <v>63</v>
      </c>
      <c r="E3" s="257" t="s">
        <v>19</v>
      </c>
      <c r="F3" s="257" t="s">
        <v>25</v>
      </c>
      <c r="G3" s="257" t="s">
        <v>2</v>
      </c>
      <c r="H3" s="258" t="s">
        <v>3</v>
      </c>
      <c r="I3" s="257" t="s">
        <v>4</v>
      </c>
      <c r="J3" s="258" t="s">
        <v>5</v>
      </c>
      <c r="K3" s="260" t="s">
        <v>26</v>
      </c>
      <c r="L3" s="257" t="s">
        <v>19</v>
      </c>
      <c r="M3" s="260" t="s">
        <v>141</v>
      </c>
      <c r="O3" s="581"/>
      <c r="P3" s="161" t="s">
        <v>140</v>
      </c>
    </row>
    <row r="4" spans="1:16" ht="40.5" customHeight="1" x14ac:dyDescent="0.25">
      <c r="A4" s="831" t="s">
        <v>237</v>
      </c>
      <c r="B4" s="442" t="s">
        <v>359</v>
      </c>
      <c r="C4" s="128" t="s">
        <v>104</v>
      </c>
      <c r="D4" s="422" t="s">
        <v>319</v>
      </c>
      <c r="E4" s="111"/>
      <c r="F4" s="112">
        <v>8.2500000000000004E-2</v>
      </c>
      <c r="G4" s="56">
        <v>12700</v>
      </c>
      <c r="H4" s="56">
        <v>2020</v>
      </c>
      <c r="I4" s="487">
        <f>H4+G4</f>
        <v>14720</v>
      </c>
      <c r="J4" s="54">
        <v>90</v>
      </c>
      <c r="K4" s="55">
        <f>($I$4*$J$4)/100</f>
        <v>13248</v>
      </c>
      <c r="L4" s="700" t="s">
        <v>500</v>
      </c>
      <c r="M4" s="629" t="s">
        <v>473</v>
      </c>
      <c r="O4" s="580"/>
      <c r="P4" s="161" t="s">
        <v>470</v>
      </c>
    </row>
    <row r="5" spans="1:16" ht="39.75" customHeight="1" x14ac:dyDescent="0.25">
      <c r="A5" s="832"/>
      <c r="B5" s="100" t="s">
        <v>105</v>
      </c>
      <c r="C5" s="100" t="s">
        <v>238</v>
      </c>
      <c r="D5" s="402" t="s">
        <v>321</v>
      </c>
      <c r="E5" s="111"/>
      <c r="F5" s="111"/>
      <c r="G5" s="114"/>
      <c r="H5" s="114"/>
      <c r="I5" s="114"/>
      <c r="J5" s="111"/>
      <c r="K5" s="115"/>
      <c r="L5" s="700" t="s">
        <v>500</v>
      </c>
      <c r="M5" s="674" t="s">
        <v>474</v>
      </c>
      <c r="O5" s="657"/>
      <c r="P5" s="161" t="s">
        <v>471</v>
      </c>
    </row>
    <row r="6" spans="1:16" ht="40.5" customHeight="1" x14ac:dyDescent="0.25">
      <c r="A6" s="113"/>
      <c r="B6" s="128" t="s">
        <v>153</v>
      </c>
      <c r="C6" s="128" t="s">
        <v>107</v>
      </c>
      <c r="D6" s="588" t="s">
        <v>120</v>
      </c>
      <c r="E6" s="111"/>
      <c r="F6" s="111"/>
      <c r="G6" s="114"/>
      <c r="H6" s="114"/>
      <c r="I6" s="114"/>
      <c r="J6" s="111"/>
      <c r="K6" s="115"/>
      <c r="L6" s="700" t="s">
        <v>500</v>
      </c>
      <c r="M6" s="674" t="s">
        <v>476</v>
      </c>
      <c r="O6" s="703"/>
      <c r="P6" t="s">
        <v>500</v>
      </c>
    </row>
    <row r="7" spans="1:16" ht="39.75" customHeight="1" x14ac:dyDescent="0.25">
      <c r="A7" s="113"/>
      <c r="B7" s="100" t="s">
        <v>282</v>
      </c>
      <c r="C7" s="100" t="s">
        <v>109</v>
      </c>
      <c r="D7" s="833" t="s">
        <v>322</v>
      </c>
      <c r="E7" s="111"/>
      <c r="F7" s="111"/>
      <c r="G7" s="114"/>
      <c r="H7" s="114"/>
      <c r="I7" s="114"/>
      <c r="J7" s="111"/>
      <c r="K7" s="216"/>
      <c r="L7" s="827" t="s">
        <v>500</v>
      </c>
      <c r="M7" s="674" t="s">
        <v>475</v>
      </c>
    </row>
    <row r="8" spans="1:16" ht="15" customHeight="1" x14ac:dyDescent="0.25">
      <c r="A8" s="113"/>
      <c r="B8" s="128" t="s">
        <v>110</v>
      </c>
      <c r="C8" s="128" t="s">
        <v>110</v>
      </c>
      <c r="D8" s="834"/>
      <c r="E8" s="111"/>
      <c r="F8" s="111"/>
      <c r="G8" s="114"/>
      <c r="H8" s="114"/>
      <c r="I8" s="114"/>
      <c r="J8" s="111"/>
      <c r="K8" s="216"/>
      <c r="L8" s="828"/>
      <c r="M8" s="674"/>
    </row>
    <row r="9" spans="1:16" ht="27.75" customHeight="1" x14ac:dyDescent="0.25">
      <c r="A9" s="818" t="s">
        <v>207</v>
      </c>
      <c r="B9" s="79" t="s">
        <v>87</v>
      </c>
      <c r="C9" s="101" t="s">
        <v>111</v>
      </c>
      <c r="D9" s="403" t="s">
        <v>218</v>
      </c>
      <c r="E9" s="111"/>
      <c r="F9" s="136">
        <v>0.1825</v>
      </c>
      <c r="G9" s="137">
        <v>28094</v>
      </c>
      <c r="H9" s="138">
        <v>2599</v>
      </c>
      <c r="I9" s="105">
        <f>G9+H9</f>
        <v>30693</v>
      </c>
      <c r="J9" s="139">
        <v>90</v>
      </c>
      <c r="K9" s="140">
        <f>($I$9*$J$9)/100</f>
        <v>27623.7</v>
      </c>
      <c r="L9" s="700" t="s">
        <v>500</v>
      </c>
      <c r="M9" s="674" t="s">
        <v>477</v>
      </c>
    </row>
    <row r="10" spans="1:16" s="161" customFormat="1" ht="54" customHeight="1" x14ac:dyDescent="0.25">
      <c r="A10" s="815"/>
      <c r="B10" s="79" t="s">
        <v>281</v>
      </c>
      <c r="C10" s="101" t="s">
        <v>113</v>
      </c>
      <c r="D10" s="403" t="s">
        <v>256</v>
      </c>
      <c r="E10" s="111"/>
      <c r="F10" s="111"/>
      <c r="G10" s="114"/>
      <c r="H10" s="114"/>
      <c r="I10" s="114"/>
      <c r="J10" s="111"/>
      <c r="K10" s="115"/>
      <c r="L10" s="700" t="s">
        <v>500</v>
      </c>
      <c r="M10" s="674" t="s">
        <v>560</v>
      </c>
    </row>
    <row r="11" spans="1:16" ht="16.5" customHeight="1" thickBot="1" x14ac:dyDescent="0.3">
      <c r="A11" s="10"/>
      <c r="B11" s="79" t="s">
        <v>116</v>
      </c>
      <c r="C11" s="79" t="s">
        <v>115</v>
      </c>
      <c r="D11" s="614" t="s">
        <v>320</v>
      </c>
      <c r="E11" s="111"/>
      <c r="F11" s="111"/>
      <c r="G11" s="114"/>
      <c r="H11" s="114"/>
      <c r="I11" s="114"/>
      <c r="J11" s="111"/>
      <c r="K11" s="115"/>
      <c r="L11" s="700" t="s">
        <v>500</v>
      </c>
      <c r="M11" s="680"/>
    </row>
    <row r="12" spans="1:16" ht="17.25" customHeight="1" x14ac:dyDescent="0.25">
      <c r="A12" s="569" t="s">
        <v>191</v>
      </c>
      <c r="B12" s="576"/>
      <c r="C12" s="576"/>
      <c r="D12" s="576"/>
      <c r="E12" s="576"/>
      <c r="F12" s="576"/>
      <c r="G12" s="576"/>
      <c r="H12" s="576"/>
      <c r="I12" s="576"/>
      <c r="J12" s="576"/>
      <c r="K12" s="577"/>
      <c r="L12" s="189"/>
      <c r="M12" s="192"/>
    </row>
    <row r="13" spans="1:16" ht="29.25" customHeight="1" thickBot="1" x14ac:dyDescent="0.3">
      <c r="A13" s="239" t="s">
        <v>0</v>
      </c>
      <c r="B13" s="240" t="s">
        <v>1</v>
      </c>
      <c r="C13" s="241" t="s">
        <v>17</v>
      </c>
      <c r="D13" s="240" t="s">
        <v>63</v>
      </c>
      <c r="E13" s="240" t="s">
        <v>19</v>
      </c>
      <c r="F13" s="240" t="s">
        <v>25</v>
      </c>
      <c r="G13" s="240" t="s">
        <v>2</v>
      </c>
      <c r="H13" s="241" t="s">
        <v>3</v>
      </c>
      <c r="I13" s="240" t="s">
        <v>4</v>
      </c>
      <c r="J13" s="241" t="s">
        <v>5</v>
      </c>
      <c r="K13" s="242" t="s">
        <v>26</v>
      </c>
      <c r="L13" s="240" t="s">
        <v>19</v>
      </c>
      <c r="M13" s="242" t="s">
        <v>141</v>
      </c>
    </row>
    <row r="14" spans="1:16" ht="105" customHeight="1" x14ac:dyDescent="0.25">
      <c r="A14" s="10" t="s">
        <v>197</v>
      </c>
      <c r="B14" s="47" t="s">
        <v>66</v>
      </c>
      <c r="C14" s="2" t="s">
        <v>67</v>
      </c>
      <c r="D14" s="919" t="s">
        <v>595</v>
      </c>
      <c r="E14" s="103"/>
      <c r="F14" s="215">
        <v>0.32869999999999999</v>
      </c>
      <c r="G14" s="838">
        <v>58082</v>
      </c>
      <c r="H14" s="823">
        <v>0</v>
      </c>
      <c r="I14" s="838">
        <f>G14</f>
        <v>58082</v>
      </c>
      <c r="J14" s="823">
        <v>100</v>
      </c>
      <c r="K14" s="825">
        <f>I14*J14/100</f>
        <v>58082</v>
      </c>
      <c r="L14" s="829" t="s">
        <v>500</v>
      </c>
      <c r="M14" s="920" t="s">
        <v>594</v>
      </c>
    </row>
    <row r="15" spans="1:16" ht="40.5" customHeight="1" thickBot="1" x14ac:dyDescent="0.3">
      <c r="A15" s="10"/>
      <c r="B15" s="47" t="s">
        <v>68</v>
      </c>
      <c r="C15" s="2" t="s">
        <v>69</v>
      </c>
      <c r="D15" s="860"/>
      <c r="E15" s="103"/>
      <c r="F15" s="183"/>
      <c r="G15" s="839"/>
      <c r="H15" s="824"/>
      <c r="I15" s="839"/>
      <c r="J15" s="824"/>
      <c r="K15" s="826"/>
      <c r="L15" s="830"/>
      <c r="M15" s="921"/>
    </row>
    <row r="16" spans="1:16" s="161" customFormat="1" ht="17.25" customHeight="1" x14ac:dyDescent="0.25">
      <c r="A16" s="570" t="s">
        <v>203</v>
      </c>
      <c r="B16" s="544"/>
      <c r="C16" s="544"/>
      <c r="D16" s="544"/>
      <c r="E16" s="544"/>
      <c r="F16" s="544"/>
      <c r="G16" s="544"/>
      <c r="H16" s="544"/>
      <c r="I16" s="544"/>
      <c r="J16" s="544"/>
      <c r="K16" s="545"/>
      <c r="L16" s="544"/>
      <c r="M16" s="545"/>
    </row>
    <row r="17" spans="1:13" s="161" customFormat="1" ht="31.5" customHeight="1" thickBot="1" x14ac:dyDescent="0.3">
      <c r="A17" s="546" t="s">
        <v>0</v>
      </c>
      <c r="B17" s="547" t="s">
        <v>1</v>
      </c>
      <c r="C17" s="547" t="s">
        <v>15</v>
      </c>
      <c r="D17" s="547" t="s">
        <v>59</v>
      </c>
      <c r="E17" s="547" t="s">
        <v>19</v>
      </c>
      <c r="F17" s="547" t="s">
        <v>25</v>
      </c>
      <c r="G17" s="547" t="s">
        <v>2</v>
      </c>
      <c r="H17" s="547" t="s">
        <v>3</v>
      </c>
      <c r="I17" s="547" t="s">
        <v>4</v>
      </c>
      <c r="J17" s="550" t="s">
        <v>60</v>
      </c>
      <c r="K17" s="548" t="s">
        <v>61</v>
      </c>
      <c r="L17" s="547" t="s">
        <v>19</v>
      </c>
      <c r="M17" s="548" t="s">
        <v>141</v>
      </c>
    </row>
    <row r="18" spans="1:13" s="161" customFormat="1" ht="27.75" customHeight="1" x14ac:dyDescent="0.25">
      <c r="A18" s="814" t="s">
        <v>208</v>
      </c>
      <c r="B18" s="125" t="s">
        <v>89</v>
      </c>
      <c r="C18" s="125" t="s">
        <v>79</v>
      </c>
      <c r="D18" s="422" t="s">
        <v>516</v>
      </c>
      <c r="E18" s="458"/>
      <c r="F18" s="46">
        <v>0.4849</v>
      </c>
      <c r="G18" s="744">
        <v>74586</v>
      </c>
      <c r="H18" s="744">
        <v>154481</v>
      </c>
      <c r="I18" s="742">
        <f>G18+H18</f>
        <v>229067</v>
      </c>
      <c r="J18" s="743">
        <v>90</v>
      </c>
      <c r="K18" s="490">
        <f>I18*J18/100</f>
        <v>206160.3</v>
      </c>
      <c r="L18" s="699" t="s">
        <v>500</v>
      </c>
      <c r="M18" s="819" t="s">
        <v>512</v>
      </c>
    </row>
    <row r="19" spans="1:13" s="161" customFormat="1" ht="28.5" customHeight="1" x14ac:dyDescent="0.25">
      <c r="A19" s="815"/>
      <c r="B19" s="127" t="s">
        <v>80</v>
      </c>
      <c r="C19" s="127" t="s">
        <v>81</v>
      </c>
      <c r="D19" s="734" t="s">
        <v>313</v>
      </c>
      <c r="E19" s="213"/>
      <c r="F19" s="78"/>
      <c r="G19" s="56"/>
      <c r="H19" s="56"/>
      <c r="I19" s="487"/>
      <c r="J19" s="453"/>
      <c r="K19" s="110"/>
      <c r="L19" s="749" t="s">
        <v>500</v>
      </c>
      <c r="M19" s="820"/>
    </row>
    <row r="20" spans="1:13" s="161" customFormat="1" ht="27.75" customHeight="1" x14ac:dyDescent="0.25">
      <c r="A20" s="815"/>
      <c r="B20" s="116" t="s">
        <v>82</v>
      </c>
      <c r="C20" s="116" t="s">
        <v>83</v>
      </c>
      <c r="D20" s="403" t="s">
        <v>314</v>
      </c>
      <c r="E20" s="213"/>
      <c r="F20" s="213"/>
      <c r="G20" s="487"/>
      <c r="H20" s="54"/>
      <c r="I20" s="56"/>
      <c r="J20" s="488"/>
      <c r="K20" s="110"/>
      <c r="L20" s="749" t="s">
        <v>500</v>
      </c>
      <c r="M20" s="820"/>
    </row>
    <row r="21" spans="1:13" s="161" customFormat="1" ht="40.5" customHeight="1" x14ac:dyDescent="0.25">
      <c r="A21" s="815"/>
      <c r="B21" s="116"/>
      <c r="C21" s="116" t="s">
        <v>84</v>
      </c>
      <c r="D21" s="403" t="s">
        <v>315</v>
      </c>
      <c r="E21" s="213"/>
      <c r="F21" s="213"/>
      <c r="G21" s="487"/>
      <c r="H21" s="54"/>
      <c r="I21" s="56"/>
      <c r="J21" s="488"/>
      <c r="K21" s="110"/>
      <c r="L21" s="749" t="s">
        <v>500</v>
      </c>
      <c r="M21" s="640" t="s">
        <v>513</v>
      </c>
    </row>
    <row r="22" spans="1:13" s="161" customFormat="1" ht="28.5" customHeight="1" x14ac:dyDescent="0.25">
      <c r="A22" s="815"/>
      <c r="B22" s="116"/>
      <c r="C22" s="116" t="s">
        <v>85</v>
      </c>
      <c r="D22" s="403" t="s">
        <v>316</v>
      </c>
      <c r="E22" s="213"/>
      <c r="F22" s="141"/>
      <c r="G22" s="142"/>
      <c r="H22" s="143"/>
      <c r="I22" s="144"/>
      <c r="J22" s="145"/>
      <c r="K22" s="146"/>
      <c r="L22" s="749" t="s">
        <v>500</v>
      </c>
      <c r="M22" s="741" t="s">
        <v>512</v>
      </c>
    </row>
    <row r="23" spans="1:13" s="161" customFormat="1" ht="40.5" customHeight="1" x14ac:dyDescent="0.25">
      <c r="A23" s="784"/>
      <c r="B23" s="615" t="s">
        <v>86</v>
      </c>
      <c r="C23" s="475" t="s">
        <v>98</v>
      </c>
      <c r="D23" s="475" t="s">
        <v>360</v>
      </c>
      <c r="E23" s="785"/>
      <c r="F23" s="785"/>
      <c r="G23" s="785"/>
      <c r="H23" s="785"/>
      <c r="I23" s="785"/>
      <c r="J23" s="785"/>
      <c r="K23" s="786"/>
      <c r="L23" s="749" t="s">
        <v>500</v>
      </c>
      <c r="M23" s="787" t="s">
        <v>559</v>
      </c>
    </row>
    <row r="24" spans="1:13" s="161" customFormat="1" ht="66.75" customHeight="1" thickBot="1" x14ac:dyDescent="0.3">
      <c r="A24" s="582" t="s">
        <v>217</v>
      </c>
      <c r="B24" s="470" t="s">
        <v>186</v>
      </c>
      <c r="C24" s="470" t="s">
        <v>101</v>
      </c>
      <c r="D24" s="470" t="s">
        <v>323</v>
      </c>
      <c r="E24" s="788"/>
      <c r="F24" s="471"/>
      <c r="G24" s="472"/>
      <c r="H24" s="472"/>
      <c r="I24" s="472"/>
      <c r="J24" s="472"/>
      <c r="K24" s="473"/>
      <c r="L24" s="750" t="s">
        <v>500</v>
      </c>
      <c r="M24" s="473" t="s">
        <v>515</v>
      </c>
    </row>
    <row r="25" spans="1:13" ht="17.25" customHeight="1" thickBot="1" x14ac:dyDescent="0.3">
      <c r="A25" s="32" t="s">
        <v>192</v>
      </c>
      <c r="B25" s="20"/>
      <c r="C25" s="21"/>
      <c r="D25" s="22"/>
      <c r="E25" s="23"/>
      <c r="F25" s="23"/>
      <c r="G25" s="24"/>
      <c r="H25" s="24"/>
      <c r="I25" s="24"/>
      <c r="J25" s="24"/>
      <c r="K25" s="25"/>
      <c r="L25" s="22"/>
      <c r="M25" s="628"/>
    </row>
    <row r="26" spans="1:13" ht="17.25" customHeight="1" x14ac:dyDescent="0.25">
      <c r="A26" s="177" t="s">
        <v>199</v>
      </c>
      <c r="B26" s="178"/>
      <c r="C26" s="178"/>
      <c r="D26" s="178"/>
      <c r="E26" s="178"/>
      <c r="F26" s="178"/>
      <c r="G26" s="178"/>
      <c r="H26" s="178"/>
      <c r="I26" s="178"/>
      <c r="J26" s="178"/>
      <c r="K26" s="179"/>
      <c r="L26" s="178"/>
      <c r="M26" s="179"/>
    </row>
    <row r="27" spans="1:13" ht="33.75" customHeight="1" thickBot="1" x14ac:dyDescent="0.3">
      <c r="A27" s="244" t="s">
        <v>0</v>
      </c>
      <c r="B27" s="234" t="s">
        <v>1</v>
      </c>
      <c r="C27" s="245" t="s">
        <v>15</v>
      </c>
      <c r="D27" s="234" t="s">
        <v>63</v>
      </c>
      <c r="E27" s="235" t="s">
        <v>19</v>
      </c>
      <c r="F27" s="235" t="s">
        <v>25</v>
      </c>
      <c r="G27" s="235" t="s">
        <v>2</v>
      </c>
      <c r="H27" s="245" t="s">
        <v>3</v>
      </c>
      <c r="I27" s="234" t="s">
        <v>4</v>
      </c>
      <c r="J27" s="245" t="s">
        <v>5</v>
      </c>
      <c r="K27" s="246" t="s">
        <v>26</v>
      </c>
      <c r="L27" s="234" t="s">
        <v>19</v>
      </c>
      <c r="M27" s="246" t="s">
        <v>141</v>
      </c>
    </row>
    <row r="28" spans="1:13" ht="31.5" customHeight="1" x14ac:dyDescent="0.25">
      <c r="A28" s="814" t="s">
        <v>209</v>
      </c>
      <c r="B28" s="119" t="s">
        <v>70</v>
      </c>
      <c r="C28" s="109" t="s">
        <v>72</v>
      </c>
      <c r="D28" s="101" t="s">
        <v>125</v>
      </c>
      <c r="E28" s="86"/>
      <c r="F28" s="54">
        <v>0.35499999999999998</v>
      </c>
      <c r="G28" s="56">
        <v>45616</v>
      </c>
      <c r="H28" s="56">
        <v>21130</v>
      </c>
      <c r="I28" s="487">
        <f>G28+H28</f>
        <v>66746</v>
      </c>
      <c r="J28" s="54">
        <v>100</v>
      </c>
      <c r="K28" s="486">
        <f>I28*J28/100</f>
        <v>66746</v>
      </c>
      <c r="L28" s="700" t="s">
        <v>500</v>
      </c>
      <c r="M28" s="648"/>
    </row>
    <row r="29" spans="1:13" ht="31.5" customHeight="1" x14ac:dyDescent="0.25">
      <c r="A29" s="815"/>
      <c r="B29" s="817" t="s">
        <v>121</v>
      </c>
      <c r="C29" s="109" t="s">
        <v>73</v>
      </c>
      <c r="D29" s="101" t="s">
        <v>126</v>
      </c>
      <c r="E29" s="86"/>
      <c r="F29" s="86"/>
      <c r="G29" s="56"/>
      <c r="H29" s="54"/>
      <c r="I29" s="56"/>
      <c r="J29" s="54"/>
      <c r="K29" s="70"/>
      <c r="L29" s="700" t="s">
        <v>500</v>
      </c>
      <c r="M29" s="444"/>
    </row>
    <row r="30" spans="1:13" ht="30" customHeight="1" x14ac:dyDescent="0.25">
      <c r="A30" s="815"/>
      <c r="B30" s="817"/>
      <c r="C30" s="109" t="s">
        <v>74</v>
      </c>
      <c r="D30" s="101" t="s">
        <v>127</v>
      </c>
      <c r="E30" s="86"/>
      <c r="F30" s="86"/>
      <c r="G30" s="56"/>
      <c r="H30" s="54"/>
      <c r="I30" s="56"/>
      <c r="J30" s="54"/>
      <c r="K30" s="70"/>
      <c r="L30" s="700" t="s">
        <v>500</v>
      </c>
      <c r="M30" s="444"/>
    </row>
    <row r="31" spans="1:13" ht="42.75" customHeight="1" x14ac:dyDescent="0.25">
      <c r="A31" s="10"/>
      <c r="B31" s="817"/>
      <c r="C31" s="109" t="s">
        <v>75</v>
      </c>
      <c r="D31" s="101" t="s">
        <v>128</v>
      </c>
      <c r="E31" s="86"/>
      <c r="F31" s="86"/>
      <c r="G31" s="56"/>
      <c r="H31" s="54"/>
      <c r="I31" s="56"/>
      <c r="J31" s="54"/>
      <c r="K31" s="70"/>
      <c r="L31" s="700" t="s">
        <v>500</v>
      </c>
      <c r="M31" s="444"/>
    </row>
    <row r="32" spans="1:13" ht="42.75" customHeight="1" x14ac:dyDescent="0.25">
      <c r="A32" s="10"/>
      <c r="B32" s="165"/>
      <c r="C32" s="109" t="s">
        <v>76</v>
      </c>
      <c r="D32" s="101" t="s">
        <v>129</v>
      </c>
      <c r="E32" s="86"/>
      <c r="F32" s="86"/>
      <c r="G32" s="56"/>
      <c r="H32" s="54"/>
      <c r="I32" s="56"/>
      <c r="J32" s="54"/>
      <c r="K32" s="70"/>
      <c r="L32" s="700" t="s">
        <v>500</v>
      </c>
      <c r="M32" s="444"/>
    </row>
    <row r="33" spans="1:13" ht="16.5" customHeight="1" thickBot="1" x14ac:dyDescent="0.3">
      <c r="A33" s="202"/>
      <c r="B33" s="165"/>
      <c r="C33" s="392" t="s">
        <v>77</v>
      </c>
      <c r="D33" s="394" t="s">
        <v>130</v>
      </c>
      <c r="E33" s="200"/>
      <c r="F33" s="200"/>
      <c r="G33" s="56"/>
      <c r="H33" s="54"/>
      <c r="I33" s="56"/>
      <c r="J33" s="54"/>
      <c r="K33" s="486"/>
      <c r="L33" s="700" t="s">
        <v>500</v>
      </c>
      <c r="M33" s="465"/>
    </row>
    <row r="34" spans="1:13" ht="15.75" x14ac:dyDescent="0.25">
      <c r="A34" s="186" t="s">
        <v>201</v>
      </c>
      <c r="B34" s="187"/>
      <c r="C34" s="187"/>
      <c r="D34" s="187"/>
      <c r="E34" s="187"/>
      <c r="F34" s="187"/>
      <c r="G34" s="187"/>
      <c r="H34" s="187"/>
      <c r="I34" s="187"/>
      <c r="J34" s="187"/>
      <c r="K34" s="191"/>
      <c r="L34" s="187"/>
      <c r="M34" s="191"/>
    </row>
    <row r="35" spans="1:13" ht="30" customHeight="1" thickBot="1" x14ac:dyDescent="0.3">
      <c r="A35" s="236" t="s">
        <v>0</v>
      </c>
      <c r="B35" s="233" t="s">
        <v>1</v>
      </c>
      <c r="C35" s="237" t="s">
        <v>15</v>
      </c>
      <c r="D35" s="233" t="s">
        <v>63</v>
      </c>
      <c r="E35" s="233" t="s">
        <v>19</v>
      </c>
      <c r="F35" s="233" t="s">
        <v>25</v>
      </c>
      <c r="G35" s="233" t="s">
        <v>2</v>
      </c>
      <c r="H35" s="237" t="s">
        <v>3</v>
      </c>
      <c r="I35" s="233" t="s">
        <v>4</v>
      </c>
      <c r="J35" s="237" t="s">
        <v>5</v>
      </c>
      <c r="K35" s="238" t="s">
        <v>26</v>
      </c>
      <c r="L35" s="233" t="s">
        <v>19</v>
      </c>
      <c r="M35" s="238" t="s">
        <v>141</v>
      </c>
    </row>
    <row r="36" spans="1:13" ht="30" customHeight="1" x14ac:dyDescent="0.25">
      <c r="A36" s="814" t="s">
        <v>196</v>
      </c>
      <c r="B36" s="836" t="s">
        <v>11</v>
      </c>
      <c r="C36" s="414" t="s">
        <v>20</v>
      </c>
      <c r="D36" s="93" t="s">
        <v>239</v>
      </c>
      <c r="E36" s="122"/>
      <c r="F36" s="73">
        <v>0</v>
      </c>
      <c r="G36" s="53">
        <v>0</v>
      </c>
      <c r="H36" s="75">
        <f>34*21.88</f>
        <v>743.92</v>
      </c>
      <c r="I36" s="75">
        <f>H36</f>
        <v>743.92</v>
      </c>
      <c r="J36" s="75">
        <v>100</v>
      </c>
      <c r="K36" s="75">
        <f>I36*J36/100</f>
        <v>743.92</v>
      </c>
      <c r="L36" s="700" t="s">
        <v>500</v>
      </c>
      <c r="M36" s="821" t="s">
        <v>484</v>
      </c>
    </row>
    <row r="37" spans="1:13" ht="29.25" customHeight="1" thickBot="1" x14ac:dyDescent="0.3">
      <c r="A37" s="835"/>
      <c r="B37" s="837"/>
      <c r="C37" s="415" t="s">
        <v>12</v>
      </c>
      <c r="D37" s="180" t="s">
        <v>240</v>
      </c>
      <c r="E37" s="95"/>
      <c r="F37" s="95"/>
      <c r="G37" s="96"/>
      <c r="H37" s="96"/>
      <c r="I37" s="96"/>
      <c r="J37" s="96"/>
      <c r="K37" s="96"/>
      <c r="L37" s="701" t="s">
        <v>500</v>
      </c>
      <c r="M37" s="822"/>
    </row>
    <row r="38" spans="1:13" ht="15" customHeight="1" x14ac:dyDescent="0.25">
      <c r="B38" s="19"/>
    </row>
    <row r="39" spans="1:13" x14ac:dyDescent="0.25">
      <c r="B39" s="161"/>
      <c r="C39" s="161"/>
      <c r="D39" s="161"/>
    </row>
    <row r="40" spans="1:13" x14ac:dyDescent="0.25">
      <c r="B40" s="161"/>
      <c r="C40" s="161"/>
      <c r="D40" s="161"/>
    </row>
    <row r="41" spans="1:13" s="161" customFormat="1" x14ac:dyDescent="0.25">
      <c r="L41"/>
      <c r="M41"/>
    </row>
    <row r="42" spans="1:13" x14ac:dyDescent="0.25">
      <c r="B42" s="161"/>
      <c r="C42" s="161"/>
      <c r="D42" s="161"/>
      <c r="L42" s="161"/>
      <c r="M42" s="161"/>
    </row>
    <row r="43" spans="1:13" x14ac:dyDescent="0.25">
      <c r="B43" s="161"/>
      <c r="C43" s="161"/>
      <c r="D43" s="161"/>
    </row>
    <row r="44" spans="1:13" x14ac:dyDescent="0.25">
      <c r="B44" s="161"/>
      <c r="C44" s="161"/>
      <c r="D44" s="161"/>
    </row>
    <row r="45" spans="1:13" x14ac:dyDescent="0.25">
      <c r="B45" s="161"/>
      <c r="C45" s="161"/>
      <c r="D45" s="161"/>
      <c r="E45" s="123"/>
      <c r="F45" s="123"/>
    </row>
    <row r="46" spans="1:13" x14ac:dyDescent="0.25">
      <c r="B46" s="161"/>
      <c r="C46" s="161"/>
      <c r="D46" s="161"/>
      <c r="E46" s="48" t="s">
        <v>78</v>
      </c>
      <c r="F46" s="48"/>
      <c r="G46" s="97">
        <v>24.19</v>
      </c>
    </row>
    <row r="47" spans="1:13" x14ac:dyDescent="0.25">
      <c r="B47" s="161"/>
      <c r="C47" s="161"/>
      <c r="D47" s="161"/>
    </row>
    <row r="48" spans="1:13" x14ac:dyDescent="0.25">
      <c r="B48" s="161"/>
      <c r="C48" s="161"/>
      <c r="D48" s="161"/>
      <c r="E48" s="42">
        <v>23</v>
      </c>
      <c r="F48" s="42"/>
    </row>
    <row r="49" spans="5:6" x14ac:dyDescent="0.25">
      <c r="E49" s="42">
        <v>460</v>
      </c>
      <c r="F49" s="42"/>
    </row>
    <row r="50" spans="5:6" x14ac:dyDescent="0.25">
      <c r="E50" s="42">
        <v>23</v>
      </c>
      <c r="F50" s="42"/>
    </row>
  </sheetData>
  <mergeCells count="20">
    <mergeCell ref="A36:A37"/>
    <mergeCell ref="B36:B37"/>
    <mergeCell ref="G14:G15"/>
    <mergeCell ref="H14:H15"/>
    <mergeCell ref="I14:I15"/>
    <mergeCell ref="D14:D15"/>
    <mergeCell ref="M36:M37"/>
    <mergeCell ref="J14:J15"/>
    <mergeCell ref="K14:K15"/>
    <mergeCell ref="L7:L8"/>
    <mergeCell ref="L14:L15"/>
    <mergeCell ref="M14:M15"/>
    <mergeCell ref="A18:A22"/>
    <mergeCell ref="A28:A30"/>
    <mergeCell ref="A1:M1"/>
    <mergeCell ref="B29:B31"/>
    <mergeCell ref="A9:A10"/>
    <mergeCell ref="M18:M20"/>
    <mergeCell ref="A4:A5"/>
    <mergeCell ref="D7:D8"/>
  </mergeCells>
  <conditionalFormatting sqref="L4:L7 L9:L11 L18:L24">
    <cfRule type="cellIs" dxfId="606" priority="17" operator="equal">
      <formula>$P$6</formula>
    </cfRule>
    <cfRule type="cellIs" dxfId="605" priority="18" operator="equal">
      <formula>$P$5</formula>
    </cfRule>
    <cfRule type="cellIs" dxfId="604" priority="19" operator="equal">
      <formula>$P$4</formula>
    </cfRule>
    <cfRule type="cellIs" dxfId="603" priority="20" operator="equal">
      <formula>$P$3</formula>
    </cfRule>
  </conditionalFormatting>
  <conditionalFormatting sqref="L28:L33">
    <cfRule type="cellIs" dxfId="602" priority="9" operator="equal">
      <formula>$P$6</formula>
    </cfRule>
    <cfRule type="cellIs" dxfId="601" priority="10" operator="equal">
      <formula>$P$5</formula>
    </cfRule>
    <cfRule type="cellIs" dxfId="600" priority="11" operator="equal">
      <formula>$P$4</formula>
    </cfRule>
    <cfRule type="cellIs" dxfId="599" priority="12" operator="equal">
      <formula>$P$3</formula>
    </cfRule>
  </conditionalFormatting>
  <conditionalFormatting sqref="L36:L37">
    <cfRule type="cellIs" dxfId="598" priority="5" operator="equal">
      <formula>$P$6</formula>
    </cfRule>
    <cfRule type="cellIs" dxfId="597" priority="6" operator="equal">
      <formula>$P$5</formula>
    </cfRule>
    <cfRule type="cellIs" dxfId="596" priority="7" operator="equal">
      <formula>$P$4</formula>
    </cfRule>
    <cfRule type="cellIs" dxfId="595" priority="8" operator="equal">
      <formula>$P$3</formula>
    </cfRule>
  </conditionalFormatting>
  <conditionalFormatting sqref="L14">
    <cfRule type="cellIs" dxfId="139" priority="1" operator="equal">
      <formula>$P$6</formula>
    </cfRule>
    <cfRule type="cellIs" dxfId="138" priority="2" operator="equal">
      <formula>$P$5</formula>
    </cfRule>
    <cfRule type="cellIs" dxfId="137" priority="3" operator="equal">
      <formula>$P$4</formula>
    </cfRule>
    <cfRule type="cellIs" dxfId="136" priority="4" operator="equal">
      <formula>$P$3</formula>
    </cfRule>
  </conditionalFormatting>
  <dataValidations count="2">
    <dataValidation type="list" allowBlank="1" showInputMessage="1" showErrorMessage="1" sqref="L14" xr:uid="{00000000-0002-0000-0100-000000000000}">
      <formula1>$P$3:$P$5</formula1>
    </dataValidation>
    <dataValidation type="list" allowBlank="1" showInputMessage="1" showErrorMessage="1" sqref="L36:L37 L18:L24 L4:L7 L28:L33 L9:L11" xr:uid="{00000000-0002-0000-0100-000001000000}">
      <formula1>$P$3:$P$6</formula1>
    </dataValidation>
  </dataValidations>
  <pageMargins left="0.43307086614173229" right="0.43307086614173229" top="0.55118110236220474" bottom="0.55118110236220474" header="0.31496062992125984" footer="0.31496062992125984"/>
  <pageSetup paperSize="8"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249977111117893"/>
  </sheetPr>
  <dimension ref="A1:T56"/>
  <sheetViews>
    <sheetView topLeftCell="A13" zoomScaleNormal="100" workbookViewId="0">
      <selection activeCell="N19" sqref="N19"/>
    </sheetView>
  </sheetViews>
  <sheetFormatPr defaultRowHeight="15" x14ac:dyDescent="0.25"/>
  <cols>
    <col min="1" max="1" width="14.28515625" style="161" customWidth="1"/>
    <col min="2" max="2" width="51.5703125" style="161" customWidth="1"/>
    <col min="3" max="3" width="45.7109375" style="161" customWidth="1"/>
    <col min="4" max="4" width="46" style="161" customWidth="1"/>
    <col min="5" max="5" width="35.28515625" style="161" hidden="1" customWidth="1"/>
    <col min="6" max="6" width="6.85546875" style="161" hidden="1" customWidth="1"/>
    <col min="7" max="7" width="8.5703125" style="161" hidden="1" customWidth="1"/>
    <col min="8" max="8" width="9.7109375" style="161" hidden="1" customWidth="1"/>
    <col min="9" max="9" width="9.42578125" style="161" hidden="1" customWidth="1"/>
    <col min="10" max="10" width="5.5703125" style="161" hidden="1" customWidth="1"/>
    <col min="11" max="11" width="8.28515625" style="161" hidden="1" customWidth="1"/>
    <col min="12" max="12" width="8.7109375" style="161" customWidth="1"/>
    <col min="13" max="13" width="47.28515625" style="161" customWidth="1"/>
    <col min="14" max="14" width="9.140625" style="161" customWidth="1"/>
    <col min="15" max="15" width="9.140625" style="161" hidden="1" customWidth="1"/>
    <col min="16" max="16" width="0.140625" style="161" hidden="1" customWidth="1"/>
    <col min="17" max="17" width="7.28515625" style="161" hidden="1" customWidth="1"/>
    <col min="18" max="16384" width="9.140625" style="161"/>
  </cols>
  <sheetData>
    <row r="1" spans="1:16" ht="21" customHeight="1" x14ac:dyDescent="0.25">
      <c r="A1" s="891" t="s">
        <v>540</v>
      </c>
      <c r="B1" s="891"/>
      <c r="C1" s="891"/>
      <c r="D1" s="891"/>
      <c r="E1" s="891"/>
      <c r="F1" s="891"/>
      <c r="G1" s="891"/>
      <c r="H1" s="891"/>
      <c r="I1" s="891"/>
      <c r="J1" s="891"/>
      <c r="K1" s="891"/>
      <c r="L1" s="891"/>
      <c r="M1" s="891"/>
    </row>
    <row r="2" spans="1:16" ht="10.5" customHeight="1" thickBot="1" x14ac:dyDescent="0.3">
      <c r="A2" s="756"/>
      <c r="B2" s="756"/>
      <c r="C2" s="756"/>
      <c r="D2" s="756"/>
      <c r="E2" s="756"/>
      <c r="F2" s="756"/>
      <c r="G2" s="756"/>
      <c r="H2" s="756"/>
      <c r="I2" s="756"/>
      <c r="J2" s="756"/>
      <c r="K2" s="756"/>
      <c r="L2" s="756"/>
      <c r="M2" s="756"/>
    </row>
    <row r="3" spans="1:16" ht="18" customHeight="1" x14ac:dyDescent="0.25">
      <c r="A3" s="767" t="s">
        <v>190</v>
      </c>
      <c r="B3" s="571"/>
      <c r="C3" s="571"/>
      <c r="D3" s="571"/>
      <c r="E3" s="571"/>
      <c r="F3" s="571"/>
      <c r="G3" s="571"/>
      <c r="H3" s="571"/>
      <c r="I3" s="571"/>
      <c r="J3" s="571"/>
      <c r="K3" s="571"/>
      <c r="L3" s="571"/>
      <c r="M3" s="647"/>
    </row>
    <row r="4" spans="1:16" ht="35.25" customHeight="1" thickBot="1" x14ac:dyDescent="0.3">
      <c r="A4" s="256" t="s">
        <v>0</v>
      </c>
      <c r="B4" s="257" t="s">
        <v>1</v>
      </c>
      <c r="C4" s="258" t="s">
        <v>15</v>
      </c>
      <c r="D4" s="257" t="s">
        <v>63</v>
      </c>
      <c r="E4" s="257" t="s">
        <v>63</v>
      </c>
      <c r="F4" s="257" t="s">
        <v>63</v>
      </c>
      <c r="G4" s="257" t="s">
        <v>63</v>
      </c>
      <c r="H4" s="257" t="s">
        <v>63</v>
      </c>
      <c r="I4" s="257" t="s">
        <v>63</v>
      </c>
      <c r="J4" s="257" t="s">
        <v>63</v>
      </c>
      <c r="K4" s="257" t="s">
        <v>63</v>
      </c>
      <c r="L4" s="257" t="s">
        <v>19</v>
      </c>
      <c r="M4" s="260" t="s">
        <v>141</v>
      </c>
      <c r="O4" s="581"/>
      <c r="P4" s="161" t="s">
        <v>140</v>
      </c>
    </row>
    <row r="5" spans="1:16" ht="31.5" customHeight="1" x14ac:dyDescent="0.25">
      <c r="A5" s="888" t="s">
        <v>213</v>
      </c>
      <c r="B5" s="600" t="s">
        <v>148</v>
      </c>
      <c r="C5" s="28" t="s">
        <v>149</v>
      </c>
      <c r="D5" s="639" t="s">
        <v>361</v>
      </c>
      <c r="E5" s="216"/>
      <c r="F5" s="270">
        <v>0.06</v>
      </c>
      <c r="G5" s="284">
        <f>F5*153939</f>
        <v>9236.34</v>
      </c>
      <c r="H5" s="284">
        <v>3366</v>
      </c>
      <c r="I5" s="269">
        <f>G5+H5</f>
        <v>12602.34</v>
      </c>
      <c r="J5" s="285">
        <v>95</v>
      </c>
      <c r="K5" s="447">
        <f>I5*J5/100</f>
        <v>11972.223</v>
      </c>
      <c r="L5" s="700" t="s">
        <v>500</v>
      </c>
      <c r="M5" s="688"/>
      <c r="O5" s="580"/>
      <c r="P5" s="161" t="s">
        <v>470</v>
      </c>
    </row>
    <row r="6" spans="1:16" ht="30" customHeight="1" x14ac:dyDescent="0.25">
      <c r="A6" s="889"/>
      <c r="B6" s="599" t="s">
        <v>150</v>
      </c>
      <c r="C6" s="599" t="s">
        <v>151</v>
      </c>
      <c r="D6" s="639" t="s">
        <v>337</v>
      </c>
      <c r="E6" s="216"/>
      <c r="F6" s="584"/>
      <c r="G6" s="448"/>
      <c r="H6" s="288"/>
      <c r="I6" s="288"/>
      <c r="J6" s="288"/>
      <c r="K6" s="646"/>
      <c r="L6" s="700" t="s">
        <v>500</v>
      </c>
      <c r="M6" s="773"/>
      <c r="O6" s="657"/>
      <c r="P6" s="161" t="s">
        <v>471</v>
      </c>
    </row>
    <row r="7" spans="1:16" ht="41.25" customHeight="1" x14ac:dyDescent="0.25">
      <c r="A7" s="889"/>
      <c r="B7" s="606" t="s">
        <v>152</v>
      </c>
      <c r="C7" s="606" t="s">
        <v>170</v>
      </c>
      <c r="D7" s="332" t="s">
        <v>286</v>
      </c>
      <c r="E7" s="216"/>
      <c r="F7" s="595"/>
      <c r="G7" s="593"/>
      <c r="H7" s="288"/>
      <c r="I7" s="288"/>
      <c r="J7" s="288"/>
      <c r="K7" s="646"/>
      <c r="L7" s="700" t="s">
        <v>500</v>
      </c>
      <c r="M7" s="773"/>
      <c r="O7" s="703"/>
      <c r="P7" s="161" t="s">
        <v>500</v>
      </c>
    </row>
    <row r="8" spans="1:16" ht="30" customHeight="1" x14ac:dyDescent="0.25">
      <c r="A8" s="889"/>
      <c r="B8" s="608" t="s">
        <v>153</v>
      </c>
      <c r="C8" s="608" t="s">
        <v>107</v>
      </c>
      <c r="D8" s="608" t="s">
        <v>120</v>
      </c>
      <c r="E8" s="216"/>
      <c r="F8" s="595"/>
      <c r="G8" s="593"/>
      <c r="H8" s="288"/>
      <c r="I8" s="288"/>
      <c r="J8" s="288"/>
      <c r="K8" s="289"/>
      <c r="L8" s="700" t="s">
        <v>500</v>
      </c>
      <c r="M8" s="773"/>
    </row>
    <row r="9" spans="1:16" ht="33" customHeight="1" x14ac:dyDescent="0.25">
      <c r="A9" s="896"/>
      <c r="B9" s="290" t="s">
        <v>154</v>
      </c>
      <c r="C9" s="606" t="s">
        <v>169</v>
      </c>
      <c r="D9" s="402" t="s">
        <v>329</v>
      </c>
      <c r="E9" s="117"/>
      <c r="F9" s="596"/>
      <c r="G9" s="594"/>
      <c r="H9" s="293"/>
      <c r="I9" s="293"/>
      <c r="J9" s="293"/>
      <c r="K9" s="294"/>
      <c r="L9" s="700" t="s">
        <v>500</v>
      </c>
      <c r="M9" s="773"/>
    </row>
    <row r="10" spans="1:16" ht="43.5" customHeight="1" x14ac:dyDescent="0.25">
      <c r="A10" s="888" t="s">
        <v>207</v>
      </c>
      <c r="B10" s="166" t="s">
        <v>155</v>
      </c>
      <c r="C10" s="485" t="s">
        <v>363</v>
      </c>
      <c r="D10" s="606" t="s">
        <v>362</v>
      </c>
      <c r="E10" s="117"/>
      <c r="F10" s="295">
        <v>0.15</v>
      </c>
      <c r="G10" s="296">
        <f>F10*153939</f>
        <v>23090.85</v>
      </c>
      <c r="H10" s="296">
        <v>2955</v>
      </c>
      <c r="I10" s="296">
        <f>H10+G10</f>
        <v>26045.85</v>
      </c>
      <c r="J10" s="297">
        <v>95</v>
      </c>
      <c r="K10" s="286">
        <f>I10*J10/100</f>
        <v>24743.557499999999</v>
      </c>
      <c r="L10" s="700" t="s">
        <v>500</v>
      </c>
      <c r="M10" s="773"/>
    </row>
    <row r="11" spans="1:16" ht="33.75" customHeight="1" x14ac:dyDescent="0.25">
      <c r="A11" s="889"/>
      <c r="B11" s="606" t="s">
        <v>87</v>
      </c>
      <c r="C11" s="606" t="s">
        <v>156</v>
      </c>
      <c r="D11" s="606" t="s">
        <v>28</v>
      </c>
      <c r="E11" s="117"/>
      <c r="F11" s="584"/>
      <c r="G11" s="287"/>
      <c r="H11" s="288"/>
      <c r="I11" s="288"/>
      <c r="J11" s="288"/>
      <c r="K11" s="289"/>
      <c r="L11" s="700" t="s">
        <v>140</v>
      </c>
      <c r="M11" s="761" t="s">
        <v>507</v>
      </c>
    </row>
    <row r="12" spans="1:16" ht="33" customHeight="1" x14ac:dyDescent="0.25">
      <c r="A12" s="889"/>
      <c r="B12" s="606" t="s">
        <v>157</v>
      </c>
      <c r="C12" s="606" t="s">
        <v>158</v>
      </c>
      <c r="D12" s="606" t="s">
        <v>159</v>
      </c>
      <c r="E12" s="216"/>
      <c r="F12" s="584"/>
      <c r="G12" s="287"/>
      <c r="H12" s="288"/>
      <c r="I12" s="288"/>
      <c r="J12" s="288"/>
      <c r="K12" s="289"/>
      <c r="L12" s="700" t="s">
        <v>500</v>
      </c>
      <c r="M12" s="773"/>
    </row>
    <row r="13" spans="1:16" ht="43.5" customHeight="1" x14ac:dyDescent="0.25">
      <c r="A13" s="896"/>
      <c r="B13" s="606" t="s">
        <v>160</v>
      </c>
      <c r="C13" s="606" t="s">
        <v>161</v>
      </c>
      <c r="D13" s="606" t="s">
        <v>162</v>
      </c>
      <c r="E13" s="117"/>
      <c r="F13" s="291"/>
      <c r="G13" s="292"/>
      <c r="H13" s="293"/>
      <c r="I13" s="293"/>
      <c r="J13" s="293"/>
      <c r="K13" s="294"/>
      <c r="L13" s="700" t="s">
        <v>500</v>
      </c>
      <c r="M13" s="773"/>
    </row>
    <row r="14" spans="1:16" ht="32.25" customHeight="1" x14ac:dyDescent="0.25">
      <c r="A14" s="888" t="s">
        <v>215</v>
      </c>
      <c r="B14" s="130" t="s">
        <v>93</v>
      </c>
      <c r="C14" s="475" t="s">
        <v>94</v>
      </c>
      <c r="D14" s="475" t="s">
        <v>364</v>
      </c>
      <c r="E14" s="666"/>
      <c r="F14" s="667">
        <v>0.15</v>
      </c>
      <c r="G14" s="668">
        <f>F14*153939</f>
        <v>23090.85</v>
      </c>
      <c r="H14" s="669">
        <v>0</v>
      </c>
      <c r="I14" s="670">
        <f>H14+G14</f>
        <v>23090.85</v>
      </c>
      <c r="J14" s="669">
        <v>95</v>
      </c>
      <c r="K14" s="671">
        <f>I14*J14/100</f>
        <v>21936.307499999999</v>
      </c>
      <c r="L14" s="700" t="s">
        <v>140</v>
      </c>
      <c r="M14" s="698" t="s">
        <v>511</v>
      </c>
    </row>
    <row r="15" spans="1:16" ht="30.75" customHeight="1" x14ac:dyDescent="0.25">
      <c r="A15" s="889"/>
      <c r="B15" s="130" t="s">
        <v>279</v>
      </c>
      <c r="C15" s="130" t="s">
        <v>164</v>
      </c>
      <c r="D15" s="475" t="s">
        <v>365</v>
      </c>
      <c r="E15" s="230"/>
      <c r="F15" s="288"/>
      <c r="G15" s="287"/>
      <c r="H15" s="288"/>
      <c r="I15" s="304"/>
      <c r="J15" s="288"/>
      <c r="K15" s="305"/>
      <c r="L15" s="700" t="s">
        <v>500</v>
      </c>
      <c r="M15" s="764" t="s">
        <v>499</v>
      </c>
    </row>
    <row r="16" spans="1:16" ht="30.75" customHeight="1" thickBot="1" x14ac:dyDescent="0.3">
      <c r="A16" s="889"/>
      <c r="B16" s="383" t="s">
        <v>285</v>
      </c>
      <c r="C16" s="606" t="s">
        <v>366</v>
      </c>
      <c r="D16" s="402" t="s">
        <v>330</v>
      </c>
      <c r="E16" s="230"/>
      <c r="F16" s="288"/>
      <c r="G16" s="287"/>
      <c r="H16" s="288"/>
      <c r="I16" s="304"/>
      <c r="J16" s="288"/>
      <c r="K16" s="305"/>
      <c r="L16" s="700" t="s">
        <v>500</v>
      </c>
      <c r="M16" s="721"/>
    </row>
    <row r="17" spans="1:20" ht="17.25" customHeight="1" x14ac:dyDescent="0.25">
      <c r="A17" s="766" t="s">
        <v>191</v>
      </c>
      <c r="B17" s="562"/>
      <c r="C17" s="562"/>
      <c r="D17" s="562"/>
      <c r="E17" s="562"/>
      <c r="F17" s="562"/>
      <c r="G17" s="562"/>
      <c r="H17" s="562"/>
      <c r="I17" s="562"/>
      <c r="J17" s="562"/>
      <c r="K17" s="562"/>
      <c r="L17" s="562"/>
      <c r="M17" s="563"/>
    </row>
    <row r="18" spans="1:20" ht="32.25" customHeight="1" thickBot="1" x14ac:dyDescent="0.3">
      <c r="A18" s="574" t="s">
        <v>0</v>
      </c>
      <c r="B18" s="240" t="s">
        <v>1</v>
      </c>
      <c r="C18" s="241" t="s">
        <v>17</v>
      </c>
      <c r="D18" s="240" t="s">
        <v>63</v>
      </c>
      <c r="E18" s="240" t="s">
        <v>63</v>
      </c>
      <c r="F18" s="240" t="s">
        <v>63</v>
      </c>
      <c r="G18" s="240" t="s">
        <v>63</v>
      </c>
      <c r="H18" s="240" t="s">
        <v>63</v>
      </c>
      <c r="I18" s="240" t="s">
        <v>63</v>
      </c>
      <c r="J18" s="240" t="s">
        <v>63</v>
      </c>
      <c r="K18" s="240" t="s">
        <v>63</v>
      </c>
      <c r="L18" s="240" t="s">
        <v>19</v>
      </c>
      <c r="M18" s="242" t="s">
        <v>141</v>
      </c>
    </row>
    <row r="19" spans="1:20" ht="144" customHeight="1" thickBot="1" x14ac:dyDescent="0.3">
      <c r="A19" s="371" t="s">
        <v>197</v>
      </c>
      <c r="B19" s="372" t="s">
        <v>146</v>
      </c>
      <c r="C19" s="373" t="s">
        <v>147</v>
      </c>
      <c r="D19" s="625" t="s">
        <v>627</v>
      </c>
      <c r="E19" s="372"/>
      <c r="F19" s="495">
        <v>0.28649999999999998</v>
      </c>
      <c r="G19" s="281">
        <f>F19*176702</f>
        <v>50625.122999999992</v>
      </c>
      <c r="H19" s="282">
        <v>0</v>
      </c>
      <c r="I19" s="435">
        <f>G19+H19</f>
        <v>50625.122999999992</v>
      </c>
      <c r="J19" s="283">
        <v>100</v>
      </c>
      <c r="K19" s="281">
        <f>I19*J19/100</f>
        <v>50625.122999999992</v>
      </c>
      <c r="L19" s="771" t="s">
        <v>500</v>
      </c>
      <c r="M19" s="654" t="s">
        <v>626</v>
      </c>
    </row>
    <row r="20" spans="1:20" ht="18" customHeight="1" x14ac:dyDescent="0.25">
      <c r="A20" s="765" t="s">
        <v>203</v>
      </c>
      <c r="B20" s="544"/>
      <c r="C20" s="544"/>
      <c r="D20" s="544"/>
      <c r="E20" s="544"/>
      <c r="F20" s="544"/>
      <c r="G20" s="544"/>
      <c r="H20" s="544"/>
      <c r="I20" s="544"/>
      <c r="J20" s="544"/>
      <c r="K20" s="544"/>
      <c r="L20" s="544"/>
      <c r="M20" s="545"/>
    </row>
    <row r="21" spans="1:20" ht="31.5" customHeight="1" thickBot="1" x14ac:dyDescent="0.3">
      <c r="A21" s="546" t="s">
        <v>0</v>
      </c>
      <c r="B21" s="547" t="s">
        <v>1</v>
      </c>
      <c r="C21" s="549" t="s">
        <v>15</v>
      </c>
      <c r="D21" s="547" t="s">
        <v>63</v>
      </c>
      <c r="E21" s="547" t="s">
        <v>63</v>
      </c>
      <c r="F21" s="547" t="s">
        <v>63</v>
      </c>
      <c r="G21" s="547" t="s">
        <v>63</v>
      </c>
      <c r="H21" s="547" t="s">
        <v>63</v>
      </c>
      <c r="I21" s="547" t="s">
        <v>63</v>
      </c>
      <c r="J21" s="547" t="s">
        <v>63</v>
      </c>
      <c r="K21" s="547" t="s">
        <v>63</v>
      </c>
      <c r="L21" s="547" t="s">
        <v>19</v>
      </c>
      <c r="M21" s="548" t="s">
        <v>141</v>
      </c>
    </row>
    <row r="22" spans="1:20" ht="31.5" customHeight="1" x14ac:dyDescent="0.25">
      <c r="A22" s="814" t="s">
        <v>208</v>
      </c>
      <c r="B22" s="125" t="s">
        <v>89</v>
      </c>
      <c r="C22" s="125" t="s">
        <v>79</v>
      </c>
      <c r="D22" s="422" t="s">
        <v>331</v>
      </c>
      <c r="E22" s="600"/>
      <c r="F22" s="333">
        <v>0.37</v>
      </c>
      <c r="G22" s="268">
        <f>F22*153816</f>
        <v>56911.92</v>
      </c>
      <c r="H22" s="268">
        <v>195313</v>
      </c>
      <c r="I22" s="269">
        <f>G22+H22</f>
        <v>252224.91999999998</v>
      </c>
      <c r="J22" s="270">
        <v>95</v>
      </c>
      <c r="K22" s="271">
        <f>I22*J22/100</f>
        <v>239613.674</v>
      </c>
      <c r="L22" s="700" t="s">
        <v>500</v>
      </c>
      <c r="M22" s="719"/>
    </row>
    <row r="23" spans="1:20" ht="18.75" customHeight="1" x14ac:dyDescent="0.25">
      <c r="A23" s="815"/>
      <c r="B23" s="126"/>
      <c r="C23" s="126"/>
      <c r="D23" s="403" t="s">
        <v>332</v>
      </c>
      <c r="E23" s="599"/>
      <c r="F23" s="272"/>
      <c r="G23" s="273"/>
      <c r="H23" s="274"/>
      <c r="I23" s="275"/>
      <c r="J23" s="274"/>
      <c r="K23" s="276"/>
      <c r="L23" s="700" t="s">
        <v>500</v>
      </c>
      <c r="M23" s="720"/>
    </row>
    <row r="24" spans="1:20" ht="31.5" customHeight="1" x14ac:dyDescent="0.25">
      <c r="A24" s="815"/>
      <c r="B24" s="127" t="s">
        <v>80</v>
      </c>
      <c r="C24" s="127" t="s">
        <v>81</v>
      </c>
      <c r="D24" s="734" t="s">
        <v>333</v>
      </c>
      <c r="E24" s="757"/>
      <c r="F24" s="460"/>
      <c r="G24" s="445"/>
      <c r="H24" s="461"/>
      <c r="I24" s="462"/>
      <c r="J24" s="461"/>
      <c r="K24" s="463"/>
      <c r="L24" s="749" t="s">
        <v>500</v>
      </c>
      <c r="M24" s="720"/>
    </row>
    <row r="25" spans="1:20" ht="30.75" customHeight="1" x14ac:dyDescent="0.25">
      <c r="A25" s="815"/>
      <c r="B25" s="132" t="s">
        <v>82</v>
      </c>
      <c r="C25" s="132" t="s">
        <v>83</v>
      </c>
      <c r="D25" s="733" t="s">
        <v>334</v>
      </c>
      <c r="E25" s="485"/>
      <c r="F25" s="464"/>
      <c r="G25" s="277"/>
      <c r="H25" s="279"/>
      <c r="I25" s="278"/>
      <c r="J25" s="279"/>
      <c r="K25" s="280"/>
      <c r="L25" s="749" t="s">
        <v>500</v>
      </c>
      <c r="M25" s="720"/>
    </row>
    <row r="26" spans="1:20" ht="32.25" customHeight="1" x14ac:dyDescent="0.25">
      <c r="A26" s="815"/>
      <c r="B26" s="116"/>
      <c r="C26" s="116" t="s">
        <v>84</v>
      </c>
      <c r="D26" s="403" t="s">
        <v>335</v>
      </c>
      <c r="E26" s="602"/>
      <c r="F26" s="272"/>
      <c r="G26" s="273"/>
      <c r="H26" s="274"/>
      <c r="I26" s="275"/>
      <c r="J26" s="274"/>
      <c r="K26" s="276"/>
      <c r="L26" s="700" t="s">
        <v>500</v>
      </c>
      <c r="M26" s="720"/>
    </row>
    <row r="27" spans="1:20" ht="55.5" customHeight="1" x14ac:dyDescent="0.25">
      <c r="A27" s="815"/>
      <c r="B27" s="116"/>
      <c r="C27" s="116" t="s">
        <v>90</v>
      </c>
      <c r="D27" s="403" t="s">
        <v>367</v>
      </c>
      <c r="E27" s="602"/>
      <c r="F27" s="272"/>
      <c r="G27" s="273"/>
      <c r="H27" s="274"/>
      <c r="I27" s="275"/>
      <c r="J27" s="274"/>
      <c r="K27" s="276"/>
      <c r="L27" s="700" t="s">
        <v>500</v>
      </c>
      <c r="M27" s="698" t="s">
        <v>593</v>
      </c>
    </row>
    <row r="28" spans="1:20" ht="28.5" customHeight="1" x14ac:dyDescent="0.25">
      <c r="A28" s="840"/>
      <c r="B28" s="129" t="s">
        <v>86</v>
      </c>
      <c r="C28" s="130" t="s">
        <v>91</v>
      </c>
      <c r="D28" s="475" t="s">
        <v>336</v>
      </c>
      <c r="E28" s="608"/>
      <c r="F28" s="272"/>
      <c r="G28" s="273"/>
      <c r="H28" s="274"/>
      <c r="I28" s="275"/>
      <c r="J28" s="274"/>
      <c r="K28" s="276"/>
      <c r="L28" s="700" t="s">
        <v>500</v>
      </c>
      <c r="M28" s="698" t="s">
        <v>509</v>
      </c>
    </row>
    <row r="29" spans="1:20" ht="27.75" customHeight="1" x14ac:dyDescent="0.25">
      <c r="A29" s="131" t="s">
        <v>211</v>
      </c>
      <c r="B29" s="130" t="s">
        <v>278</v>
      </c>
      <c r="C29" s="130" t="s">
        <v>92</v>
      </c>
      <c r="D29" s="475" t="s">
        <v>368</v>
      </c>
      <c r="E29" s="602"/>
      <c r="F29" s="497">
        <v>0.1</v>
      </c>
      <c r="G29" s="296">
        <f>F29*153816</f>
        <v>15381.6</v>
      </c>
      <c r="H29" s="498">
        <v>87886</v>
      </c>
      <c r="I29" s="498">
        <f>G29+H29</f>
        <v>103267.6</v>
      </c>
      <c r="J29" s="295">
        <v>95</v>
      </c>
      <c r="K29" s="298">
        <f>I29*J29/100</f>
        <v>98104.22</v>
      </c>
      <c r="L29" s="700" t="s">
        <v>500</v>
      </c>
      <c r="M29" s="763"/>
      <c r="T29" s="161">
        <v>1</v>
      </c>
    </row>
    <row r="30" spans="1:20" ht="30" customHeight="1" x14ac:dyDescent="0.25">
      <c r="A30" s="391"/>
      <c r="B30" s="130" t="s">
        <v>93</v>
      </c>
      <c r="C30" s="130" t="s">
        <v>94</v>
      </c>
      <c r="D30" s="475" t="s">
        <v>364</v>
      </c>
      <c r="E30" s="602"/>
      <c r="F30" s="272"/>
      <c r="G30" s="273"/>
      <c r="H30" s="275"/>
      <c r="I30" s="275"/>
      <c r="J30" s="274"/>
      <c r="K30" s="276"/>
      <c r="L30" s="700" t="s">
        <v>500</v>
      </c>
      <c r="M30" s="698" t="s">
        <v>511</v>
      </c>
    </row>
    <row r="31" spans="1:20" ht="33" customHeight="1" x14ac:dyDescent="0.25">
      <c r="A31" s="391"/>
      <c r="B31" s="130" t="s">
        <v>95</v>
      </c>
      <c r="C31" s="130" t="s">
        <v>96</v>
      </c>
      <c r="D31" s="130" t="s">
        <v>369</v>
      </c>
      <c r="E31" s="602"/>
      <c r="F31" s="272"/>
      <c r="G31" s="273"/>
      <c r="H31" s="275"/>
      <c r="I31" s="275"/>
      <c r="J31" s="274"/>
      <c r="K31" s="276"/>
      <c r="L31" s="700" t="s">
        <v>500</v>
      </c>
      <c r="M31" s="698" t="s">
        <v>510</v>
      </c>
    </row>
    <row r="32" spans="1:20" ht="31.5" customHeight="1" thickBot="1" x14ac:dyDescent="0.3">
      <c r="A32" s="482" t="s">
        <v>212</v>
      </c>
      <c r="B32" s="331" t="s">
        <v>87</v>
      </c>
      <c r="C32" s="261" t="s">
        <v>88</v>
      </c>
      <c r="D32" s="181" t="s">
        <v>97</v>
      </c>
      <c r="E32" s="261"/>
      <c r="F32" s="497">
        <v>0.03</v>
      </c>
      <c r="G32" s="296">
        <f>F32*153816</f>
        <v>4614.4799999999996</v>
      </c>
      <c r="H32" s="295">
        <v>0</v>
      </c>
      <c r="I32" s="498">
        <f>G32+H32</f>
        <v>4614.4799999999996</v>
      </c>
      <c r="J32" s="295">
        <v>95</v>
      </c>
      <c r="K32" s="298">
        <f>I32*J32/100</f>
        <v>4383.7559999999994</v>
      </c>
      <c r="L32" s="700" t="s">
        <v>140</v>
      </c>
      <c r="M32" s="718"/>
    </row>
    <row r="33" spans="1:13" ht="18" customHeight="1" thickBot="1" x14ac:dyDescent="0.3">
      <c r="A33" s="32" t="s">
        <v>192</v>
      </c>
      <c r="B33" s="24"/>
      <c r="C33" s="21"/>
      <c r="D33" s="22"/>
      <c r="E33" s="22"/>
      <c r="F33" s="22"/>
      <c r="G33" s="22"/>
      <c r="H33" s="22"/>
      <c r="I33" s="22"/>
      <c r="J33" s="22"/>
      <c r="K33" s="22"/>
      <c r="L33" s="22"/>
      <c r="M33" s="628"/>
    </row>
    <row r="34" spans="1:13" ht="15.75" x14ac:dyDescent="0.25">
      <c r="A34" s="177" t="s">
        <v>199</v>
      </c>
      <c r="B34" s="572"/>
      <c r="C34" s="572"/>
      <c r="D34" s="572"/>
      <c r="E34" s="572"/>
      <c r="F34" s="572"/>
      <c r="G34" s="572"/>
      <c r="H34" s="572"/>
      <c r="I34" s="572"/>
      <c r="J34" s="572"/>
      <c r="K34" s="572"/>
      <c r="L34" s="572"/>
      <c r="M34" s="649"/>
    </row>
    <row r="35" spans="1:13" ht="33.75" customHeight="1" thickBot="1" x14ac:dyDescent="0.3">
      <c r="A35" s="244" t="s">
        <v>0</v>
      </c>
      <c r="B35" s="234" t="s">
        <v>1</v>
      </c>
      <c r="C35" s="245" t="s">
        <v>15</v>
      </c>
      <c r="D35" s="234" t="s">
        <v>63</v>
      </c>
      <c r="E35" s="234" t="s">
        <v>63</v>
      </c>
      <c r="F35" s="234" t="s">
        <v>63</v>
      </c>
      <c r="G35" s="234" t="s">
        <v>63</v>
      </c>
      <c r="H35" s="234" t="s">
        <v>63</v>
      </c>
      <c r="I35" s="234" t="s">
        <v>63</v>
      </c>
      <c r="J35" s="234" t="s">
        <v>63</v>
      </c>
      <c r="K35" s="234" t="s">
        <v>63</v>
      </c>
      <c r="L35" s="234" t="s">
        <v>19</v>
      </c>
      <c r="M35" s="246" t="s">
        <v>141</v>
      </c>
    </row>
    <row r="36" spans="1:13" ht="32.25" customHeight="1" x14ac:dyDescent="0.25">
      <c r="A36" s="814" t="s">
        <v>284</v>
      </c>
      <c r="B36" s="836" t="s">
        <v>165</v>
      </c>
      <c r="C36" s="306" t="s">
        <v>10</v>
      </c>
      <c r="D36" s="306" t="s">
        <v>10</v>
      </c>
      <c r="E36" s="602"/>
      <c r="F36" s="299">
        <v>0.55110000000000003</v>
      </c>
      <c r="G36" s="300">
        <f>F36*128495</f>
        <v>70813.594500000007</v>
      </c>
      <c r="H36" s="302">
        <v>25687</v>
      </c>
      <c r="I36" s="446">
        <f>H36+G36</f>
        <v>96500.594500000007</v>
      </c>
      <c r="J36" s="301">
        <v>100</v>
      </c>
      <c r="K36" s="303">
        <f>I36*J36/100</f>
        <v>96500.594500000007</v>
      </c>
      <c r="L36" s="700" t="s">
        <v>500</v>
      </c>
      <c r="M36" s="648"/>
    </row>
    <row r="37" spans="1:13" ht="31.5" customHeight="1" x14ac:dyDescent="0.25">
      <c r="A37" s="840"/>
      <c r="B37" s="897"/>
      <c r="C37" s="309" t="s">
        <v>166</v>
      </c>
      <c r="D37" s="309" t="s">
        <v>166</v>
      </c>
      <c r="E37" s="310"/>
      <c r="F37" s="339"/>
      <c r="G37" s="340"/>
      <c r="H37" s="341"/>
      <c r="I37" s="342"/>
      <c r="J37" s="318"/>
      <c r="K37" s="321"/>
      <c r="L37" s="700" t="s">
        <v>500</v>
      </c>
      <c r="M37" s="444"/>
    </row>
    <row r="38" spans="1:13" ht="42" customHeight="1" x14ac:dyDescent="0.25">
      <c r="A38" s="818" t="s">
        <v>210</v>
      </c>
      <c r="B38" s="599" t="s">
        <v>124</v>
      </c>
      <c r="C38" s="317" t="s">
        <v>167</v>
      </c>
      <c r="D38" s="383" t="s">
        <v>167</v>
      </c>
      <c r="E38" s="602"/>
      <c r="F38" s="318"/>
      <c r="G38" s="340"/>
      <c r="H38" s="340"/>
      <c r="I38" s="320"/>
      <c r="J38" s="318"/>
      <c r="K38" s="340"/>
      <c r="L38" s="827" t="s">
        <v>500</v>
      </c>
      <c r="M38" s="444"/>
    </row>
    <row r="39" spans="1:13" ht="42.75" customHeight="1" thickBot="1" x14ac:dyDescent="0.3">
      <c r="A39" s="835"/>
      <c r="B39" s="317" t="s">
        <v>168</v>
      </c>
      <c r="C39" s="599"/>
      <c r="D39" s="672"/>
      <c r="E39" s="602"/>
      <c r="F39" s="339"/>
      <c r="G39" s="340"/>
      <c r="H39" s="318"/>
      <c r="I39" s="340"/>
      <c r="J39" s="318"/>
      <c r="K39" s="340"/>
      <c r="L39" s="830"/>
      <c r="M39" s="465"/>
    </row>
    <row r="40" spans="1:13" ht="15.75" x14ac:dyDescent="0.25">
      <c r="A40" s="186" t="s">
        <v>201</v>
      </c>
      <c r="B40" s="573"/>
      <c r="C40" s="573"/>
      <c r="D40" s="573"/>
      <c r="E40" s="573"/>
      <c r="F40" s="573"/>
      <c r="G40" s="573"/>
      <c r="H40" s="573"/>
      <c r="I40" s="573"/>
      <c r="J40" s="573"/>
      <c r="K40" s="573"/>
      <c r="L40" s="573"/>
      <c r="M40" s="650"/>
    </row>
    <row r="41" spans="1:13" ht="31.5" customHeight="1" thickBot="1" x14ac:dyDescent="0.3">
      <c r="A41" s="236" t="s">
        <v>0</v>
      </c>
      <c r="B41" s="233" t="s">
        <v>1</v>
      </c>
      <c r="C41" s="237" t="s">
        <v>15</v>
      </c>
      <c r="D41" s="233" t="s">
        <v>63</v>
      </c>
      <c r="E41" s="233" t="s">
        <v>63</v>
      </c>
      <c r="F41" s="233" t="s">
        <v>63</v>
      </c>
      <c r="G41" s="233" t="s">
        <v>63</v>
      </c>
      <c r="H41" s="233" t="s">
        <v>63</v>
      </c>
      <c r="I41" s="233" t="s">
        <v>63</v>
      </c>
      <c r="J41" s="233" t="s">
        <v>63</v>
      </c>
      <c r="K41" s="233" t="s">
        <v>63</v>
      </c>
      <c r="L41" s="233" t="s">
        <v>19</v>
      </c>
      <c r="M41" s="238" t="s">
        <v>141</v>
      </c>
    </row>
    <row r="42" spans="1:13" ht="28.5" customHeight="1" x14ac:dyDescent="0.25">
      <c r="A42" s="815" t="s">
        <v>196</v>
      </c>
      <c r="B42" s="836" t="s">
        <v>11</v>
      </c>
      <c r="C42" s="414" t="s">
        <v>20</v>
      </c>
      <c r="D42" s="93" t="s">
        <v>239</v>
      </c>
      <c r="E42" s="393"/>
      <c r="F42" s="587">
        <v>0</v>
      </c>
      <c r="G42" s="300">
        <v>0</v>
      </c>
      <c r="H42" s="300">
        <f>71*21.88</f>
        <v>1553.48</v>
      </c>
      <c r="I42" s="302">
        <f>H42+G42</f>
        <v>1553.48</v>
      </c>
      <c r="J42" s="301">
        <v>100</v>
      </c>
      <c r="K42" s="302">
        <f>I42*J42/100</f>
        <v>1553.48</v>
      </c>
      <c r="L42" s="700" t="s">
        <v>500</v>
      </c>
      <c r="M42" s="821" t="s">
        <v>484</v>
      </c>
    </row>
    <row r="43" spans="1:13" ht="32.25" customHeight="1" thickBot="1" x14ac:dyDescent="0.3">
      <c r="A43" s="835"/>
      <c r="B43" s="837"/>
      <c r="C43" s="415" t="s">
        <v>12</v>
      </c>
      <c r="D43" s="180" t="s">
        <v>240</v>
      </c>
      <c r="E43" s="324"/>
      <c r="F43" s="325"/>
      <c r="G43" s="326"/>
      <c r="H43" s="326"/>
      <c r="I43" s="326"/>
      <c r="J43" s="326"/>
      <c r="K43" s="326"/>
      <c r="L43" s="701" t="s">
        <v>500</v>
      </c>
      <c r="M43" s="822"/>
    </row>
    <row r="44" spans="1:13" ht="16.5" customHeight="1" x14ac:dyDescent="0.25">
      <c r="A44" s="327"/>
      <c r="B44" s="71"/>
      <c r="C44" s="327"/>
      <c r="D44" s="327"/>
      <c r="L44" s="609"/>
    </row>
    <row r="45" spans="1:13" x14ac:dyDescent="0.25">
      <c r="E45" s="328"/>
      <c r="F45" s="892"/>
      <c r="G45" s="855"/>
      <c r="H45" s="855"/>
      <c r="I45" s="855"/>
      <c r="J45" s="855"/>
      <c r="K45" s="855"/>
      <c r="L45" s="327"/>
    </row>
    <row r="46" spans="1:13" x14ac:dyDescent="0.25">
      <c r="E46" s="262"/>
      <c r="H46" s="882"/>
      <c r="I46" s="882"/>
      <c r="J46" s="882"/>
      <c r="K46" s="882"/>
      <c r="L46" s="327"/>
    </row>
    <row r="47" spans="1:13" x14ac:dyDescent="0.25">
      <c r="E47" s="328"/>
      <c r="F47" s="892"/>
      <c r="G47" s="855"/>
      <c r="H47" s="855"/>
      <c r="I47" s="855"/>
      <c r="J47" s="855"/>
      <c r="K47" s="855"/>
      <c r="L47" s="327"/>
    </row>
    <row r="48" spans="1:13" x14ac:dyDescent="0.25">
      <c r="E48" s="329"/>
      <c r="F48" s="893" t="s">
        <v>294</v>
      </c>
      <c r="G48" s="894"/>
      <c r="H48" s="894"/>
      <c r="I48" s="894"/>
      <c r="J48" s="894"/>
      <c r="K48" s="894"/>
      <c r="L48" s="327"/>
    </row>
    <row r="49" spans="3:12" x14ac:dyDescent="0.25">
      <c r="E49" s="330"/>
      <c r="F49" s="893" t="s">
        <v>295</v>
      </c>
      <c r="G49" s="894"/>
      <c r="H49" s="894"/>
      <c r="I49" s="894"/>
      <c r="J49" s="894"/>
      <c r="K49" s="894"/>
      <c r="L49" s="327"/>
    </row>
    <row r="50" spans="3:12" x14ac:dyDescent="0.25">
      <c r="E50" s="263"/>
      <c r="L50" s="327"/>
    </row>
    <row r="51" spans="3:12" x14ac:dyDescent="0.25">
      <c r="E51" s="264"/>
      <c r="F51" s="123"/>
      <c r="L51" s="327"/>
    </row>
    <row r="53" spans="3:12" x14ac:dyDescent="0.25">
      <c r="C53" s="190"/>
      <c r="D53" s="217" t="s">
        <v>78</v>
      </c>
      <c r="E53" s="217"/>
      <c r="F53" s="97"/>
      <c r="G53" s="190"/>
    </row>
    <row r="54" spans="3:12" x14ac:dyDescent="0.25">
      <c r="F54" s="194"/>
    </row>
    <row r="55" spans="3:12" x14ac:dyDescent="0.25">
      <c r="F55" s="194"/>
    </row>
    <row r="56" spans="3:12" x14ac:dyDescent="0.25">
      <c r="D56" s="104"/>
      <c r="E56" s="104"/>
      <c r="F56" s="194"/>
    </row>
  </sheetData>
  <mergeCells count="17">
    <mergeCell ref="F49:K49"/>
    <mergeCell ref="A36:A37"/>
    <mergeCell ref="B36:B37"/>
    <mergeCell ref="L38:L39"/>
    <mergeCell ref="A42:A43"/>
    <mergeCell ref="B42:B43"/>
    <mergeCell ref="F45:K45"/>
    <mergeCell ref="H46:K46"/>
    <mergeCell ref="A14:A16"/>
    <mergeCell ref="A38:A39"/>
    <mergeCell ref="A1:M1"/>
    <mergeCell ref="F47:K47"/>
    <mergeCell ref="F48:K48"/>
    <mergeCell ref="M42:M43"/>
    <mergeCell ref="A22:A28"/>
    <mergeCell ref="A5:A9"/>
    <mergeCell ref="A10:A13"/>
  </mergeCells>
  <conditionalFormatting sqref="L5:L16">
    <cfRule type="cellIs" dxfId="289" priority="17" operator="equal">
      <formula>$P$7</formula>
    </cfRule>
    <cfRule type="cellIs" dxfId="288" priority="18" operator="equal">
      <formula>$P$6</formula>
    </cfRule>
    <cfRule type="cellIs" dxfId="287" priority="19" operator="equal">
      <formula>$P$5</formula>
    </cfRule>
    <cfRule type="cellIs" dxfId="286" priority="20" operator="equal">
      <formula>$P$4</formula>
    </cfRule>
  </conditionalFormatting>
  <conditionalFormatting sqref="L22:L32">
    <cfRule type="cellIs" dxfId="285" priority="13" operator="equal">
      <formula>$P$7</formula>
    </cfRule>
    <cfRule type="cellIs" dxfId="284" priority="14" operator="equal">
      <formula>$P$6</formula>
    </cfRule>
    <cfRule type="cellIs" dxfId="283" priority="15" operator="equal">
      <formula>$P$5</formula>
    </cfRule>
    <cfRule type="cellIs" dxfId="282" priority="16" operator="equal">
      <formula>$P$4</formula>
    </cfRule>
  </conditionalFormatting>
  <conditionalFormatting sqref="L36:L38">
    <cfRule type="cellIs" dxfId="281" priority="9" operator="equal">
      <formula>$P$7</formula>
    </cfRule>
    <cfRule type="cellIs" dxfId="280" priority="10" operator="equal">
      <formula>$P$6</formula>
    </cfRule>
    <cfRule type="cellIs" dxfId="279" priority="11" operator="equal">
      <formula>$P$5</formula>
    </cfRule>
    <cfRule type="cellIs" dxfId="278" priority="12" operator="equal">
      <formula>$P$4</formula>
    </cfRule>
  </conditionalFormatting>
  <conditionalFormatting sqref="L42:L43">
    <cfRule type="cellIs" dxfId="277" priority="5" operator="equal">
      <formula>$P$7</formula>
    </cfRule>
    <cfRule type="cellIs" dxfId="276" priority="6" operator="equal">
      <formula>$P$6</formula>
    </cfRule>
    <cfRule type="cellIs" dxfId="275" priority="7" operator="equal">
      <formula>$P$5</formula>
    </cfRule>
    <cfRule type="cellIs" dxfId="274" priority="8" operator="equal">
      <formula>$P$4</formula>
    </cfRule>
  </conditionalFormatting>
  <conditionalFormatting sqref="L19">
    <cfRule type="cellIs" dxfId="27" priority="1" operator="equal">
      <formula>$P$7</formula>
    </cfRule>
    <cfRule type="cellIs" dxfId="26" priority="2" operator="equal">
      <formula>$P$6</formula>
    </cfRule>
    <cfRule type="cellIs" dxfId="25" priority="3" operator="equal">
      <formula>$P$5</formula>
    </cfRule>
    <cfRule type="cellIs" dxfId="24" priority="4" operator="equal">
      <formula>$P$4</formula>
    </cfRule>
  </conditionalFormatting>
  <dataValidations count="1">
    <dataValidation type="list" allowBlank="1" showInputMessage="1" showErrorMessage="1" sqref="L5:L16 L22:L32 L36:L38 L42:L43 L19" xr:uid="{00000000-0002-0000-1300-000001000000}">
      <formula1>$P$4:$P$7</formula1>
    </dataValidation>
  </dataValidations>
  <pageMargins left="0.51181102362204722" right="0.51181102362204722" top="0.55118110236220474" bottom="0.55118110236220474" header="0.31496062992125984" footer="0.31496062992125984"/>
  <pageSetup paperSize="8"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249977111117893"/>
  </sheetPr>
  <dimension ref="A1:Q38"/>
  <sheetViews>
    <sheetView tabSelected="1" topLeftCell="A7" zoomScaleNormal="100" workbookViewId="0">
      <selection activeCell="R10" sqref="R10"/>
    </sheetView>
  </sheetViews>
  <sheetFormatPr defaultRowHeight="15" x14ac:dyDescent="0.25"/>
  <cols>
    <col min="1" max="1" width="19.85546875" customWidth="1"/>
    <col min="2" max="2" width="49.28515625" customWidth="1"/>
    <col min="3" max="3" width="40.7109375" customWidth="1"/>
    <col min="4" max="4" width="43.7109375" customWidth="1"/>
    <col min="5" max="5" width="8.140625" hidden="1" customWidth="1"/>
    <col min="6" max="7" width="7.5703125" hidden="1" customWidth="1"/>
    <col min="8" max="8" width="9.85546875" hidden="1" customWidth="1"/>
    <col min="9" max="9" width="8.42578125" hidden="1" customWidth="1"/>
    <col min="10" max="10" width="5.7109375" hidden="1" customWidth="1"/>
    <col min="11" max="11" width="8.7109375" hidden="1" customWidth="1"/>
    <col min="13" max="13" width="34.28515625" customWidth="1"/>
    <col min="14" max="14" width="0" hidden="1" customWidth="1"/>
    <col min="15" max="16" width="9.140625" hidden="1" customWidth="1"/>
  </cols>
  <sheetData>
    <row r="1" spans="1:17" ht="18.75" thickBot="1" x14ac:dyDescent="0.3">
      <c r="A1" s="816" t="s">
        <v>539</v>
      </c>
      <c r="B1" s="816"/>
      <c r="C1" s="816"/>
      <c r="D1" s="816"/>
      <c r="E1" s="816"/>
      <c r="F1" s="816"/>
      <c r="G1" s="816"/>
      <c r="H1" s="816"/>
      <c r="I1" s="816"/>
      <c r="J1" s="816"/>
      <c r="K1" s="816"/>
      <c r="L1" s="816"/>
      <c r="M1" s="816"/>
    </row>
    <row r="2" spans="1:17" ht="6.75" hidden="1" customHeight="1" thickBot="1" x14ac:dyDescent="0.3"/>
    <row r="3" spans="1:17" s="161" customFormat="1" ht="15.75" customHeight="1" x14ac:dyDescent="0.25">
      <c r="A3" s="253" t="s">
        <v>190</v>
      </c>
      <c r="B3" s="254"/>
      <c r="C3" s="254"/>
      <c r="D3" s="254"/>
      <c r="E3" s="254"/>
      <c r="F3" s="254"/>
      <c r="G3" s="254"/>
      <c r="H3" s="254"/>
      <c r="I3" s="254"/>
      <c r="J3" s="254"/>
      <c r="K3" s="254"/>
      <c r="L3" s="254"/>
      <c r="M3" s="255"/>
    </row>
    <row r="4" spans="1:17" s="161" customFormat="1" ht="30.75" customHeight="1" thickBot="1" x14ac:dyDescent="0.3">
      <c r="A4" s="256" t="s">
        <v>0</v>
      </c>
      <c r="B4" s="257" t="s">
        <v>1</v>
      </c>
      <c r="C4" s="258" t="s">
        <v>15</v>
      </c>
      <c r="D4" s="257" t="s">
        <v>63</v>
      </c>
      <c r="E4" s="257" t="s">
        <v>63</v>
      </c>
      <c r="F4" s="257" t="s">
        <v>63</v>
      </c>
      <c r="G4" s="257" t="s">
        <v>63</v>
      </c>
      <c r="H4" s="257" t="s">
        <v>63</v>
      </c>
      <c r="I4" s="257" t="s">
        <v>63</v>
      </c>
      <c r="J4" s="257" t="s">
        <v>63</v>
      </c>
      <c r="K4" s="257" t="s">
        <v>63</v>
      </c>
      <c r="L4" s="257" t="s">
        <v>19</v>
      </c>
      <c r="M4" s="722" t="s">
        <v>141</v>
      </c>
      <c r="O4" s="581"/>
      <c r="P4" s="161" t="s">
        <v>140</v>
      </c>
    </row>
    <row r="5" spans="1:17" s="161" customFormat="1" ht="30" customHeight="1" x14ac:dyDescent="0.25">
      <c r="A5" s="814" t="s">
        <v>213</v>
      </c>
      <c r="B5" s="736" t="s">
        <v>102</v>
      </c>
      <c r="C5" s="736" t="s">
        <v>103</v>
      </c>
      <c r="D5" s="736" t="s">
        <v>131</v>
      </c>
      <c r="E5" s="216"/>
      <c r="F5" s="898" t="s">
        <v>307</v>
      </c>
      <c r="G5" s="899"/>
      <c r="H5" s="899"/>
      <c r="I5" s="899"/>
      <c r="J5" s="899"/>
      <c r="K5" s="899"/>
      <c r="L5" s="749" t="s">
        <v>500</v>
      </c>
      <c r="M5" s="758" t="s">
        <v>501</v>
      </c>
      <c r="O5" s="580"/>
      <c r="P5" s="161" t="s">
        <v>470</v>
      </c>
    </row>
    <row r="6" spans="1:17" s="161" customFormat="1" ht="28.5" customHeight="1" x14ac:dyDescent="0.25">
      <c r="A6" s="815"/>
      <c r="B6" s="757" t="s">
        <v>258</v>
      </c>
      <c r="C6" s="757" t="s">
        <v>132</v>
      </c>
      <c r="D6" s="734" t="s">
        <v>343</v>
      </c>
      <c r="E6" s="216"/>
      <c r="F6" s="900"/>
      <c r="G6" s="901"/>
      <c r="H6" s="901"/>
      <c r="I6" s="901"/>
      <c r="J6" s="901"/>
      <c r="K6" s="901"/>
      <c r="L6" s="749" t="s">
        <v>500</v>
      </c>
      <c r="M6" s="905" t="s">
        <v>528</v>
      </c>
      <c r="O6" s="657"/>
      <c r="P6" s="161" t="s">
        <v>471</v>
      </c>
    </row>
    <row r="7" spans="1:17" s="161" customFormat="1" ht="27.75" customHeight="1" x14ac:dyDescent="0.25">
      <c r="A7" s="815"/>
      <c r="B7" s="747" t="s">
        <v>108</v>
      </c>
      <c r="C7" s="747" t="s">
        <v>109</v>
      </c>
      <c r="D7" s="833" t="s">
        <v>325</v>
      </c>
      <c r="E7" s="216"/>
      <c r="F7" s="900"/>
      <c r="G7" s="901"/>
      <c r="H7" s="901"/>
      <c r="I7" s="901"/>
      <c r="J7" s="901"/>
      <c r="K7" s="901"/>
      <c r="L7" s="827" t="s">
        <v>500</v>
      </c>
      <c r="M7" s="906"/>
      <c r="O7" s="703"/>
      <c r="P7" s="161" t="s">
        <v>500</v>
      </c>
    </row>
    <row r="8" spans="1:17" s="161" customFormat="1" ht="12.75" customHeight="1" x14ac:dyDescent="0.25">
      <c r="A8" s="113"/>
      <c r="B8" s="757" t="s">
        <v>110</v>
      </c>
      <c r="C8" s="757" t="s">
        <v>110</v>
      </c>
      <c r="D8" s="834"/>
      <c r="E8" s="216"/>
      <c r="F8" s="900"/>
      <c r="G8" s="901"/>
      <c r="H8" s="901"/>
      <c r="I8" s="901"/>
      <c r="J8" s="901"/>
      <c r="K8" s="901"/>
      <c r="L8" s="828"/>
      <c r="M8" s="906"/>
    </row>
    <row r="9" spans="1:17" s="161" customFormat="1" ht="40.5" customHeight="1" x14ac:dyDescent="0.25">
      <c r="A9" s="739" t="s">
        <v>207</v>
      </c>
      <c r="B9" s="740" t="s">
        <v>87</v>
      </c>
      <c r="C9" s="738" t="s">
        <v>111</v>
      </c>
      <c r="D9" s="747" t="s">
        <v>112</v>
      </c>
      <c r="E9" s="338"/>
      <c r="F9" s="900"/>
      <c r="G9" s="901"/>
      <c r="H9" s="901"/>
      <c r="I9" s="901"/>
      <c r="J9" s="901"/>
      <c r="K9" s="901"/>
      <c r="L9" s="749" t="s">
        <v>500</v>
      </c>
      <c r="M9" s="906"/>
    </row>
    <row r="10" spans="1:17" ht="41.25" customHeight="1" thickBot="1" x14ac:dyDescent="0.3">
      <c r="A10" s="202"/>
      <c r="B10" s="740" t="s">
        <v>155</v>
      </c>
      <c r="C10" s="738" t="s">
        <v>262</v>
      </c>
      <c r="D10" s="738" t="s">
        <v>114</v>
      </c>
      <c r="E10" s="216"/>
      <c r="F10" s="902"/>
      <c r="G10" s="903"/>
      <c r="H10" s="903"/>
      <c r="I10" s="903"/>
      <c r="J10" s="903"/>
      <c r="K10" s="903"/>
      <c r="L10" s="749" t="s">
        <v>500</v>
      </c>
      <c r="M10" s="907"/>
    </row>
    <row r="11" spans="1:17" ht="16.5" customHeight="1" x14ac:dyDescent="0.25">
      <c r="A11" s="188" t="s">
        <v>191</v>
      </c>
      <c r="B11" s="189"/>
      <c r="C11" s="189"/>
      <c r="D11" s="189"/>
      <c r="E11" s="189"/>
      <c r="F11" s="189"/>
      <c r="G11" s="189"/>
      <c r="H11" s="189"/>
      <c r="I11" s="189"/>
      <c r="J11" s="189"/>
      <c r="K11" s="189"/>
      <c r="L11" s="189"/>
      <c r="M11" s="192"/>
    </row>
    <row r="12" spans="1:17" ht="32.25" customHeight="1" thickBot="1" x14ac:dyDescent="0.3">
      <c r="A12" s="239" t="s">
        <v>0</v>
      </c>
      <c r="B12" s="240" t="s">
        <v>1</v>
      </c>
      <c r="C12" s="241" t="s">
        <v>17</v>
      </c>
      <c r="D12" s="240" t="s">
        <v>63</v>
      </c>
      <c r="E12" s="240" t="s">
        <v>63</v>
      </c>
      <c r="F12" s="240" t="s">
        <v>63</v>
      </c>
      <c r="G12" s="240" t="s">
        <v>63</v>
      </c>
      <c r="H12" s="240" t="s">
        <v>63</v>
      </c>
      <c r="I12" s="240" t="s">
        <v>63</v>
      </c>
      <c r="J12" s="240" t="s">
        <v>63</v>
      </c>
      <c r="K12" s="240" t="s">
        <v>63</v>
      </c>
      <c r="L12" s="240" t="s">
        <v>19</v>
      </c>
      <c r="M12" s="242" t="s">
        <v>141</v>
      </c>
    </row>
    <row r="13" spans="1:17" ht="93" customHeight="1" thickBot="1" x14ac:dyDescent="0.3">
      <c r="A13" s="202" t="s">
        <v>197</v>
      </c>
      <c r="B13" s="164" t="s">
        <v>66</v>
      </c>
      <c r="C13" s="165" t="s">
        <v>67</v>
      </c>
      <c r="D13" s="769" t="s">
        <v>628</v>
      </c>
      <c r="E13" s="754"/>
      <c r="F13" s="499">
        <v>2.8899999999999999E-2</v>
      </c>
      <c r="G13" s="355">
        <v>5099</v>
      </c>
      <c r="H13" s="386">
        <v>0</v>
      </c>
      <c r="I13" s="355">
        <f>G13</f>
        <v>5099</v>
      </c>
      <c r="J13" s="386">
        <v>100</v>
      </c>
      <c r="K13" s="357">
        <f>I13*J13/100</f>
        <v>5099</v>
      </c>
      <c r="L13" s="771" t="s">
        <v>471</v>
      </c>
      <c r="M13" s="769" t="s">
        <v>629</v>
      </c>
      <c r="Q13" s="934" t="s">
        <v>630</v>
      </c>
    </row>
    <row r="14" spans="1:17" s="161" customFormat="1" ht="15.75" x14ac:dyDescent="0.25">
      <c r="A14" s="543" t="s">
        <v>203</v>
      </c>
      <c r="B14" s="544"/>
      <c r="C14" s="544"/>
      <c r="D14" s="544"/>
      <c r="E14" s="544"/>
      <c r="F14" s="544"/>
      <c r="G14" s="544"/>
      <c r="H14" s="544"/>
      <c r="I14" s="544"/>
      <c r="J14" s="544"/>
      <c r="K14" s="544"/>
      <c r="L14" s="544"/>
      <c r="M14" s="545"/>
    </row>
    <row r="15" spans="1:17" s="161" customFormat="1" ht="30.75" customHeight="1" thickBot="1" x14ac:dyDescent="0.3">
      <c r="A15" s="546" t="s">
        <v>0</v>
      </c>
      <c r="B15" s="547" t="s">
        <v>1</v>
      </c>
      <c r="C15" s="549" t="s">
        <v>15</v>
      </c>
      <c r="D15" s="547" t="s">
        <v>59</v>
      </c>
      <c r="E15" s="547" t="s">
        <v>59</v>
      </c>
      <c r="F15" s="547" t="s">
        <v>59</v>
      </c>
      <c r="G15" s="547" t="s">
        <v>59</v>
      </c>
      <c r="H15" s="547" t="s">
        <v>59</v>
      </c>
      <c r="I15" s="547" t="s">
        <v>59</v>
      </c>
      <c r="J15" s="547" t="s">
        <v>59</v>
      </c>
      <c r="K15" s="547" t="s">
        <v>59</v>
      </c>
      <c r="L15" s="547" t="s">
        <v>19</v>
      </c>
      <c r="M15" s="548" t="s">
        <v>141</v>
      </c>
    </row>
    <row r="16" spans="1:17" s="161" customFormat="1" ht="67.5" customHeight="1" thickBot="1" x14ac:dyDescent="0.3">
      <c r="A16" s="735" t="s">
        <v>208</v>
      </c>
      <c r="B16" s="422" t="s">
        <v>119</v>
      </c>
      <c r="C16" s="422" t="s">
        <v>117</v>
      </c>
      <c r="D16" s="424" t="s">
        <v>118</v>
      </c>
      <c r="E16" s="158" t="s">
        <v>118</v>
      </c>
      <c r="F16" s="898" t="s">
        <v>307</v>
      </c>
      <c r="G16" s="899"/>
      <c r="H16" s="899"/>
      <c r="I16" s="899"/>
      <c r="J16" s="899"/>
      <c r="K16" s="899"/>
      <c r="L16" s="749" t="s">
        <v>500</v>
      </c>
      <c r="M16" s="664" t="s">
        <v>528</v>
      </c>
    </row>
    <row r="17" spans="1:13" ht="18" customHeight="1" thickBot="1" x14ac:dyDescent="0.3">
      <c r="A17" s="32" t="s">
        <v>192</v>
      </c>
      <c r="B17" s="20"/>
      <c r="C17" s="21"/>
      <c r="D17" s="22"/>
      <c r="E17" s="22"/>
      <c r="F17" s="22"/>
      <c r="G17" s="22"/>
      <c r="H17" s="22"/>
      <c r="I17" s="22"/>
      <c r="J17" s="22"/>
      <c r="K17" s="22"/>
      <c r="L17" s="22"/>
      <c r="M17" s="628"/>
    </row>
    <row r="18" spans="1:13" ht="17.25" customHeight="1" x14ac:dyDescent="0.25">
      <c r="A18" s="177" t="s">
        <v>199</v>
      </c>
      <c r="B18" s="178"/>
      <c r="C18" s="178"/>
      <c r="D18" s="178"/>
      <c r="E18" s="178"/>
      <c r="F18" s="178"/>
      <c r="G18" s="178"/>
      <c r="H18" s="178"/>
      <c r="I18" s="178"/>
      <c r="J18" s="178"/>
      <c r="K18" s="178"/>
      <c r="L18" s="178"/>
      <c r="M18" s="179"/>
    </row>
    <row r="19" spans="1:13" ht="33" customHeight="1" thickBot="1" x14ac:dyDescent="0.3">
      <c r="A19" s="244" t="s">
        <v>0</v>
      </c>
      <c r="B19" s="234" t="s">
        <v>1</v>
      </c>
      <c r="C19" s="245" t="s">
        <v>15</v>
      </c>
      <c r="D19" s="234" t="s">
        <v>63</v>
      </c>
      <c r="E19" s="234" t="s">
        <v>63</v>
      </c>
      <c r="F19" s="234" t="s">
        <v>63</v>
      </c>
      <c r="G19" s="234" t="s">
        <v>63</v>
      </c>
      <c r="H19" s="234" t="s">
        <v>63</v>
      </c>
      <c r="I19" s="234" t="s">
        <v>63</v>
      </c>
      <c r="J19" s="234" t="s">
        <v>63</v>
      </c>
      <c r="K19" s="234" t="s">
        <v>63</v>
      </c>
      <c r="L19" s="234" t="s">
        <v>19</v>
      </c>
      <c r="M19" s="246" t="s">
        <v>141</v>
      </c>
    </row>
    <row r="20" spans="1:13" ht="40.5" customHeight="1" x14ac:dyDescent="0.25">
      <c r="A20" s="814" t="s">
        <v>209</v>
      </c>
      <c r="B20" s="440" t="s">
        <v>124</v>
      </c>
      <c r="C20" s="348" t="s">
        <v>123</v>
      </c>
      <c r="D20" s="441" t="s">
        <v>123</v>
      </c>
      <c r="E20" s="84"/>
      <c r="F20" s="898" t="s">
        <v>307</v>
      </c>
      <c r="G20" s="899"/>
      <c r="H20" s="899"/>
      <c r="I20" s="899"/>
      <c r="J20" s="899"/>
      <c r="K20" s="899"/>
      <c r="L20" s="749" t="s">
        <v>500</v>
      </c>
      <c r="M20" s="819" t="s">
        <v>528</v>
      </c>
    </row>
    <row r="21" spans="1:13" ht="43.5" customHeight="1" thickBot="1" x14ac:dyDescent="0.3">
      <c r="A21" s="835"/>
      <c r="B21" s="737" t="s">
        <v>135</v>
      </c>
      <c r="C21" s="102" t="s">
        <v>133</v>
      </c>
      <c r="D21" s="455" t="s">
        <v>134</v>
      </c>
      <c r="E21" s="87"/>
      <c r="F21" s="902"/>
      <c r="G21" s="903"/>
      <c r="H21" s="903"/>
      <c r="I21" s="903"/>
      <c r="J21" s="903"/>
      <c r="K21" s="903"/>
      <c r="L21" s="749" t="s">
        <v>500</v>
      </c>
      <c r="M21" s="904"/>
    </row>
    <row r="22" spans="1:13" s="161" customFormat="1" ht="15.75" x14ac:dyDescent="0.25">
      <c r="A22" s="186" t="s">
        <v>194</v>
      </c>
      <c r="B22" s="567"/>
      <c r="C22" s="567"/>
      <c r="D22" s="567"/>
      <c r="E22" s="567"/>
      <c r="F22" s="567"/>
      <c r="G22" s="567"/>
      <c r="H22" s="567"/>
      <c r="I22" s="567"/>
      <c r="J22" s="567"/>
      <c r="K22" s="567"/>
      <c r="L22" s="567"/>
      <c r="M22" s="568"/>
    </row>
    <row r="23" spans="1:13" ht="30" customHeight="1" thickBot="1" x14ac:dyDescent="0.3">
      <c r="A23" s="236" t="s">
        <v>0</v>
      </c>
      <c r="B23" s="233" t="s">
        <v>1</v>
      </c>
      <c r="C23" s="237" t="s">
        <v>15</v>
      </c>
      <c r="D23" s="233" t="s">
        <v>63</v>
      </c>
      <c r="E23" s="233" t="s">
        <v>63</v>
      </c>
      <c r="F23" s="233" t="s">
        <v>63</v>
      </c>
      <c r="G23" s="233" t="s">
        <v>63</v>
      </c>
      <c r="H23" s="233" t="s">
        <v>63</v>
      </c>
      <c r="I23" s="233" t="s">
        <v>63</v>
      </c>
      <c r="J23" s="233" t="s">
        <v>63</v>
      </c>
      <c r="K23" s="233" t="s">
        <v>63</v>
      </c>
      <c r="L23" s="233" t="s">
        <v>19</v>
      </c>
      <c r="M23" s="238" t="s">
        <v>141</v>
      </c>
    </row>
    <row r="24" spans="1:13" ht="30" customHeight="1" x14ac:dyDescent="0.25">
      <c r="A24" s="814" t="s">
        <v>196</v>
      </c>
      <c r="B24" s="836" t="s">
        <v>11</v>
      </c>
      <c r="C24" s="414" t="s">
        <v>20</v>
      </c>
      <c r="D24" s="93" t="s">
        <v>239</v>
      </c>
      <c r="E24" s="122"/>
      <c r="F24" s="73">
        <v>0</v>
      </c>
      <c r="G24" s="53">
        <v>0</v>
      </c>
      <c r="H24" s="75">
        <v>0</v>
      </c>
      <c r="I24" s="75">
        <v>0</v>
      </c>
      <c r="J24" s="75">
        <v>100</v>
      </c>
      <c r="K24" s="75">
        <v>0</v>
      </c>
      <c r="L24" s="749" t="s">
        <v>500</v>
      </c>
      <c r="M24" s="819" t="s">
        <v>528</v>
      </c>
    </row>
    <row r="25" spans="1:13" ht="27.75" customHeight="1" thickBot="1" x14ac:dyDescent="0.3">
      <c r="A25" s="835"/>
      <c r="B25" s="837"/>
      <c r="C25" s="415" t="s">
        <v>12</v>
      </c>
      <c r="D25" s="180" t="s">
        <v>240</v>
      </c>
      <c r="E25" s="95"/>
      <c r="F25" s="95"/>
      <c r="G25" s="96"/>
      <c r="H25" s="96"/>
      <c r="I25" s="96"/>
      <c r="J25" s="96"/>
      <c r="K25" s="96"/>
      <c r="L25" s="750" t="s">
        <v>500</v>
      </c>
      <c r="M25" s="904"/>
    </row>
    <row r="26" spans="1:13" ht="18" customHeight="1" x14ac:dyDescent="0.25">
      <c r="B26" s="19"/>
    </row>
    <row r="27" spans="1:13" x14ac:dyDescent="0.25">
      <c r="B27" s="161"/>
      <c r="C27" s="161"/>
      <c r="D27" s="161"/>
    </row>
    <row r="28" spans="1:13" x14ac:dyDescent="0.25">
      <c r="B28" s="161"/>
      <c r="C28" s="161"/>
      <c r="D28" s="161"/>
    </row>
    <row r="29" spans="1:13" x14ac:dyDescent="0.25">
      <c r="B29" s="161"/>
      <c r="C29" s="161"/>
      <c r="D29" s="161"/>
    </row>
    <row r="30" spans="1:13" x14ac:dyDescent="0.25">
      <c r="B30" s="161"/>
      <c r="C30" s="161"/>
      <c r="D30" s="161"/>
    </row>
    <row r="31" spans="1:13" x14ac:dyDescent="0.25">
      <c r="B31" s="161"/>
      <c r="C31" s="161"/>
      <c r="D31" s="161"/>
    </row>
    <row r="32" spans="1:13" x14ac:dyDescent="0.25">
      <c r="B32" s="161"/>
      <c r="C32" s="161"/>
      <c r="D32" s="161"/>
    </row>
    <row r="33" spans="2:7" x14ac:dyDescent="0.25">
      <c r="B33" s="161"/>
      <c r="C33" s="163"/>
      <c r="D33" s="163"/>
      <c r="E33" s="123"/>
      <c r="F33" s="123"/>
    </row>
    <row r="34" spans="2:7" x14ac:dyDescent="0.25">
      <c r="B34" s="29"/>
      <c r="C34" s="413"/>
      <c r="D34" s="413"/>
      <c r="E34" s="48" t="s">
        <v>78</v>
      </c>
      <c r="F34" s="48"/>
      <c r="G34" s="97">
        <v>24.19</v>
      </c>
    </row>
    <row r="35" spans="2:7" x14ac:dyDescent="0.25">
      <c r="B35" s="29"/>
      <c r="C35" s="29"/>
      <c r="D35" s="29"/>
    </row>
    <row r="36" spans="2:7" x14ac:dyDescent="0.25">
      <c r="C36" s="29"/>
      <c r="D36" s="29"/>
      <c r="E36" s="42">
        <v>23</v>
      </c>
      <c r="F36" s="42"/>
    </row>
    <row r="37" spans="2:7" x14ac:dyDescent="0.25">
      <c r="E37" s="42">
        <v>460</v>
      </c>
      <c r="F37" s="42"/>
    </row>
    <row r="38" spans="2:7" x14ac:dyDescent="0.25">
      <c r="E38" s="42">
        <v>23</v>
      </c>
      <c r="F38" s="42"/>
    </row>
  </sheetData>
  <mergeCells count="13">
    <mergeCell ref="A1:M1"/>
    <mergeCell ref="L7:L8"/>
    <mergeCell ref="B24:B25"/>
    <mergeCell ref="A24:A25"/>
    <mergeCell ref="F5:K10"/>
    <mergeCell ref="F16:K16"/>
    <mergeCell ref="F20:K21"/>
    <mergeCell ref="A5:A7"/>
    <mergeCell ref="A20:A21"/>
    <mergeCell ref="M24:M25"/>
    <mergeCell ref="M20:M21"/>
    <mergeCell ref="M6:M10"/>
    <mergeCell ref="D7:D8"/>
  </mergeCells>
  <conditionalFormatting sqref="L5:L7 L9:L10">
    <cfRule type="cellIs" dxfId="270" priority="17" operator="equal">
      <formula>$P$7</formula>
    </cfRule>
    <cfRule type="cellIs" dxfId="269" priority="18" operator="equal">
      <formula>$P$6</formula>
    </cfRule>
    <cfRule type="cellIs" dxfId="268" priority="19" operator="equal">
      <formula>$P$5</formula>
    </cfRule>
    <cfRule type="cellIs" dxfId="267" priority="20" operator="equal">
      <formula>$P$4</formula>
    </cfRule>
  </conditionalFormatting>
  <conditionalFormatting sqref="L16">
    <cfRule type="cellIs" dxfId="266" priority="13" operator="equal">
      <formula>$P$7</formula>
    </cfRule>
    <cfRule type="cellIs" dxfId="265" priority="14" operator="equal">
      <formula>$P$6</formula>
    </cfRule>
    <cfRule type="cellIs" dxfId="264" priority="15" operator="equal">
      <formula>$P$5</formula>
    </cfRule>
    <cfRule type="cellIs" dxfId="263" priority="16" operator="equal">
      <formula>$P$4</formula>
    </cfRule>
  </conditionalFormatting>
  <conditionalFormatting sqref="L20:L21">
    <cfRule type="cellIs" dxfId="262" priority="9" operator="equal">
      <formula>$P$7</formula>
    </cfRule>
    <cfRule type="cellIs" dxfId="261" priority="10" operator="equal">
      <formula>$P$6</formula>
    </cfRule>
    <cfRule type="cellIs" dxfId="260" priority="11" operator="equal">
      <formula>$P$5</formula>
    </cfRule>
    <cfRule type="cellIs" dxfId="259" priority="12" operator="equal">
      <formula>$P$4</formula>
    </cfRule>
  </conditionalFormatting>
  <conditionalFormatting sqref="L24:L25">
    <cfRule type="cellIs" dxfId="258" priority="5" operator="equal">
      <formula>$P$7</formula>
    </cfRule>
    <cfRule type="cellIs" dxfId="257" priority="6" operator="equal">
      <formula>$P$6</formula>
    </cfRule>
    <cfRule type="cellIs" dxfId="256" priority="7" operator="equal">
      <formula>$P$5</formula>
    </cfRule>
    <cfRule type="cellIs" dxfId="255" priority="8" operator="equal">
      <formula>$P$4</formula>
    </cfRule>
  </conditionalFormatting>
  <conditionalFormatting sqref="L13">
    <cfRule type="cellIs" dxfId="23" priority="1" operator="equal">
      <formula>$P$7</formula>
    </cfRule>
    <cfRule type="cellIs" dxfId="22" priority="2" operator="equal">
      <formula>$P$6</formula>
    </cfRule>
    <cfRule type="cellIs" dxfId="21" priority="3" operator="equal">
      <formula>$P$5</formula>
    </cfRule>
    <cfRule type="cellIs" dxfId="20" priority="4" operator="equal">
      <formula>$P$4</formula>
    </cfRule>
  </conditionalFormatting>
  <dataValidations count="1">
    <dataValidation type="list" allowBlank="1" showInputMessage="1" showErrorMessage="1" sqref="L24:L25 L16 L20:L21 L5:L7 L9:L10 L13" xr:uid="{00000000-0002-0000-1400-000001000000}">
      <formula1>$P$4:$P$7</formula1>
    </dataValidation>
  </dataValidations>
  <pageMargins left="0.7" right="0.7" top="0.75" bottom="0.75" header="0.3" footer="0.3"/>
  <pageSetup paperSize="8"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249977111117893"/>
  </sheetPr>
  <dimension ref="A1:Q38"/>
  <sheetViews>
    <sheetView showWhiteSpace="0" topLeftCell="A7" zoomScaleNormal="100" workbookViewId="0">
      <selection activeCell="Q15" sqref="Q15"/>
    </sheetView>
  </sheetViews>
  <sheetFormatPr defaultRowHeight="15" x14ac:dyDescent="0.25"/>
  <cols>
    <col min="1" max="1" width="20.28515625" customWidth="1"/>
    <col min="2" max="2" width="50.7109375" customWidth="1"/>
    <col min="3" max="3" width="43.7109375" customWidth="1"/>
    <col min="4" max="4" width="37.85546875" customWidth="1"/>
    <col min="5" max="5" width="8.140625" hidden="1" customWidth="1"/>
    <col min="6" max="6" width="7" hidden="1" customWidth="1"/>
    <col min="7" max="7" width="7.5703125" hidden="1" customWidth="1"/>
    <col min="8" max="8" width="10.42578125" hidden="1" customWidth="1"/>
    <col min="9" max="9" width="7.7109375" hidden="1" customWidth="1"/>
    <col min="10" max="10" width="5.7109375" hidden="1" customWidth="1"/>
    <col min="11" max="11" width="10.140625" hidden="1" customWidth="1"/>
    <col min="13" max="13" width="56.85546875" customWidth="1"/>
    <col min="14" max="14" width="0" hidden="1" customWidth="1"/>
    <col min="15" max="16" width="9.140625" hidden="1" customWidth="1"/>
    <col min="17" max="17" width="11.140625" customWidth="1"/>
  </cols>
  <sheetData>
    <row r="1" spans="1:17" ht="23.25" customHeight="1" thickBot="1" x14ac:dyDescent="0.3">
      <c r="A1" s="908" t="s">
        <v>538</v>
      </c>
      <c r="B1" s="908"/>
      <c r="C1" s="908"/>
      <c r="D1" s="908"/>
      <c r="E1" s="908"/>
      <c r="F1" s="908"/>
      <c r="G1" s="908"/>
      <c r="H1" s="908"/>
      <c r="I1" s="908"/>
      <c r="J1" s="908"/>
      <c r="K1" s="908"/>
      <c r="L1" s="908"/>
      <c r="M1" s="908"/>
    </row>
    <row r="2" spans="1:17" ht="9" hidden="1" customHeight="1" thickBot="1" x14ac:dyDescent="0.3"/>
    <row r="3" spans="1:17" s="161" customFormat="1" ht="20.25" customHeight="1" x14ac:dyDescent="0.25">
      <c r="A3" s="551" t="s">
        <v>190</v>
      </c>
      <c r="B3" s="254"/>
      <c r="C3" s="254"/>
      <c r="D3" s="254"/>
      <c r="E3" s="254"/>
      <c r="F3" s="254"/>
      <c r="G3" s="254"/>
      <c r="H3" s="254"/>
      <c r="I3" s="254"/>
      <c r="J3" s="254"/>
      <c r="K3" s="254"/>
      <c r="L3" s="254"/>
      <c r="M3" s="255"/>
    </row>
    <row r="4" spans="1:17" s="161" customFormat="1" ht="32.25" customHeight="1" thickBot="1" x14ac:dyDescent="0.3">
      <c r="A4" s="256" t="s">
        <v>0</v>
      </c>
      <c r="B4" s="257" t="s">
        <v>1</v>
      </c>
      <c r="C4" s="258" t="s">
        <v>15</v>
      </c>
      <c r="D4" s="257" t="s">
        <v>63</v>
      </c>
      <c r="E4" s="257" t="s">
        <v>63</v>
      </c>
      <c r="F4" s="257" t="s">
        <v>63</v>
      </c>
      <c r="G4" s="257" t="s">
        <v>63</v>
      </c>
      <c r="H4" s="257" t="s">
        <v>63</v>
      </c>
      <c r="I4" s="257" t="s">
        <v>63</v>
      </c>
      <c r="J4" s="257" t="s">
        <v>63</v>
      </c>
      <c r="K4" s="257" t="s">
        <v>63</v>
      </c>
      <c r="L4" s="257" t="s">
        <v>19</v>
      </c>
      <c r="M4" s="260" t="s">
        <v>141</v>
      </c>
      <c r="O4" s="581"/>
      <c r="P4" s="161" t="s">
        <v>140</v>
      </c>
    </row>
    <row r="5" spans="1:17" s="161" customFormat="1" ht="29.25" customHeight="1" x14ac:dyDescent="0.25">
      <c r="A5" s="814" t="s">
        <v>213</v>
      </c>
      <c r="B5" s="757" t="s">
        <v>153</v>
      </c>
      <c r="C5" s="757" t="s">
        <v>132</v>
      </c>
      <c r="D5" s="734" t="s">
        <v>343</v>
      </c>
      <c r="E5" s="734" t="s">
        <v>407</v>
      </c>
      <c r="F5" s="734" t="s">
        <v>408</v>
      </c>
      <c r="G5" s="734" t="s">
        <v>409</v>
      </c>
      <c r="H5" s="734" t="s">
        <v>410</v>
      </c>
      <c r="I5" s="734" t="s">
        <v>411</v>
      </c>
      <c r="J5" s="734" t="s">
        <v>412</v>
      </c>
      <c r="K5" s="734" t="s">
        <v>413</v>
      </c>
      <c r="L5" s="749" t="s">
        <v>500</v>
      </c>
      <c r="M5" s="654"/>
      <c r="O5" s="580"/>
      <c r="P5" s="161" t="s">
        <v>470</v>
      </c>
    </row>
    <row r="6" spans="1:17" s="161" customFormat="1" ht="39.75" customHeight="1" x14ac:dyDescent="0.25">
      <c r="A6" s="815"/>
      <c r="B6" s="747" t="s">
        <v>108</v>
      </c>
      <c r="C6" s="747" t="s">
        <v>109</v>
      </c>
      <c r="D6" s="833" t="s">
        <v>325</v>
      </c>
      <c r="E6" s="833" t="s">
        <v>325</v>
      </c>
      <c r="F6" s="833" t="s">
        <v>325</v>
      </c>
      <c r="G6" s="833" t="s">
        <v>325</v>
      </c>
      <c r="H6" s="833" t="s">
        <v>325</v>
      </c>
      <c r="I6" s="833" t="s">
        <v>325</v>
      </c>
      <c r="J6" s="833" t="s">
        <v>325</v>
      </c>
      <c r="K6" s="833" t="s">
        <v>325</v>
      </c>
      <c r="L6" s="749" t="s">
        <v>500</v>
      </c>
      <c r="M6" s="909"/>
      <c r="O6" s="657"/>
      <c r="P6" s="161" t="s">
        <v>471</v>
      </c>
    </row>
    <row r="7" spans="1:17" s="161" customFormat="1" ht="17.25" customHeight="1" x14ac:dyDescent="0.25">
      <c r="A7" s="815"/>
      <c r="B7" s="757" t="s">
        <v>110</v>
      </c>
      <c r="C7" s="757" t="s">
        <v>110</v>
      </c>
      <c r="D7" s="834"/>
      <c r="E7" s="834"/>
      <c r="F7" s="834"/>
      <c r="G7" s="834"/>
      <c r="H7" s="834"/>
      <c r="I7" s="834"/>
      <c r="J7" s="834"/>
      <c r="K7" s="834"/>
      <c r="L7" s="749" t="s">
        <v>500</v>
      </c>
      <c r="M7" s="909"/>
      <c r="O7" s="703"/>
      <c r="P7" s="161" t="s">
        <v>500</v>
      </c>
    </row>
    <row r="8" spans="1:17" ht="42" customHeight="1" x14ac:dyDescent="0.25">
      <c r="A8" s="739" t="s">
        <v>207</v>
      </c>
      <c r="B8" s="740" t="s">
        <v>87</v>
      </c>
      <c r="C8" s="738" t="s">
        <v>111</v>
      </c>
      <c r="D8" s="403" t="s">
        <v>112</v>
      </c>
      <c r="E8" s="403" t="s">
        <v>112</v>
      </c>
      <c r="F8" s="403" t="s">
        <v>112</v>
      </c>
      <c r="G8" s="403" t="s">
        <v>112</v>
      </c>
      <c r="H8" s="403" t="s">
        <v>112</v>
      </c>
      <c r="I8" s="403" t="s">
        <v>112</v>
      </c>
      <c r="J8" s="403" t="s">
        <v>112</v>
      </c>
      <c r="K8" s="403" t="s">
        <v>112</v>
      </c>
      <c r="L8" s="749" t="s">
        <v>500</v>
      </c>
      <c r="M8" s="758" t="s">
        <v>490</v>
      </c>
    </row>
    <row r="9" spans="1:17" ht="44.25" customHeight="1" thickBot="1" x14ac:dyDescent="0.3">
      <c r="A9" s="322"/>
      <c r="B9" s="310" t="s">
        <v>155</v>
      </c>
      <c r="C9" s="757" t="s">
        <v>113</v>
      </c>
      <c r="D9" s="757" t="s">
        <v>259</v>
      </c>
      <c r="E9" s="757" t="s">
        <v>259</v>
      </c>
      <c r="F9" s="757" t="s">
        <v>259</v>
      </c>
      <c r="G9" s="757" t="s">
        <v>259</v>
      </c>
      <c r="H9" s="757" t="s">
        <v>259</v>
      </c>
      <c r="I9" s="757" t="s">
        <v>259</v>
      </c>
      <c r="J9" s="757" t="s">
        <v>259</v>
      </c>
      <c r="K9" s="757" t="s">
        <v>259</v>
      </c>
      <c r="L9" s="749" t="s">
        <v>500</v>
      </c>
      <c r="M9" s="723" t="s">
        <v>502</v>
      </c>
    </row>
    <row r="10" spans="1:17" ht="19.5" customHeight="1" x14ac:dyDescent="0.25">
      <c r="A10" s="569" t="s">
        <v>191</v>
      </c>
      <c r="B10" s="189"/>
      <c r="C10" s="189"/>
      <c r="D10" s="189"/>
      <c r="E10" s="189"/>
      <c r="F10" s="189"/>
      <c r="G10" s="189"/>
      <c r="H10" s="189"/>
      <c r="I10" s="189"/>
      <c r="J10" s="189"/>
      <c r="K10" s="189"/>
      <c r="L10" s="189"/>
      <c r="M10" s="192"/>
    </row>
    <row r="11" spans="1:17" ht="32.25" customHeight="1" thickBot="1" x14ac:dyDescent="0.3">
      <c r="A11" s="239" t="s">
        <v>0</v>
      </c>
      <c r="B11" s="240" t="s">
        <v>1</v>
      </c>
      <c r="C11" s="241" t="s">
        <v>17</v>
      </c>
      <c r="D11" s="240" t="s">
        <v>63</v>
      </c>
      <c r="E11" s="240" t="s">
        <v>63</v>
      </c>
      <c r="F11" s="240" t="s">
        <v>63</v>
      </c>
      <c r="G11" s="240" t="s">
        <v>63</v>
      </c>
      <c r="H11" s="240" t="s">
        <v>63</v>
      </c>
      <c r="I11" s="240" t="s">
        <v>63</v>
      </c>
      <c r="J11" s="240" t="s">
        <v>63</v>
      </c>
      <c r="K11" s="240" t="s">
        <v>63</v>
      </c>
      <c r="L11" s="240" t="s">
        <v>19</v>
      </c>
      <c r="M11" s="242" t="s">
        <v>141</v>
      </c>
    </row>
    <row r="12" spans="1:17" ht="145.5" customHeight="1" thickBot="1" x14ac:dyDescent="0.3">
      <c r="A12" s="202" t="s">
        <v>197</v>
      </c>
      <c r="B12" s="164" t="s">
        <v>66</v>
      </c>
      <c r="C12" s="165" t="s">
        <v>67</v>
      </c>
      <c r="D12" s="348" t="s">
        <v>632</v>
      </c>
      <c r="E12" s="158" t="s">
        <v>277</v>
      </c>
      <c r="F12" s="158" t="s">
        <v>277</v>
      </c>
      <c r="G12" s="158" t="s">
        <v>277</v>
      </c>
      <c r="H12" s="158" t="s">
        <v>277</v>
      </c>
      <c r="I12" s="158" t="s">
        <v>277</v>
      </c>
      <c r="J12" s="158" t="s">
        <v>277</v>
      </c>
      <c r="K12" s="158" t="s">
        <v>277</v>
      </c>
      <c r="L12" s="771" t="s">
        <v>500</v>
      </c>
      <c r="M12" s="929" t="s">
        <v>631</v>
      </c>
      <c r="Q12" s="934" t="s">
        <v>633</v>
      </c>
    </row>
    <row r="13" spans="1:17" s="161" customFormat="1" ht="17.25" customHeight="1" x14ac:dyDescent="0.25">
      <c r="A13" s="570" t="s">
        <v>203</v>
      </c>
      <c r="B13" s="544"/>
      <c r="C13" s="544"/>
      <c r="D13" s="544"/>
      <c r="E13" s="544"/>
      <c r="F13" s="544"/>
      <c r="G13" s="544"/>
      <c r="H13" s="544"/>
      <c r="I13" s="544"/>
      <c r="J13" s="544"/>
      <c r="K13" s="544"/>
      <c r="L13" s="544"/>
      <c r="M13" s="545"/>
    </row>
    <row r="14" spans="1:17" s="161" customFormat="1" ht="31.5" customHeight="1" thickBot="1" x14ac:dyDescent="0.3">
      <c r="A14" s="546" t="s">
        <v>0</v>
      </c>
      <c r="B14" s="547" t="s">
        <v>1</v>
      </c>
      <c r="C14" s="549" t="s">
        <v>15</v>
      </c>
      <c r="D14" s="547" t="s">
        <v>59</v>
      </c>
      <c r="E14" s="547" t="s">
        <v>59</v>
      </c>
      <c r="F14" s="547" t="s">
        <v>59</v>
      </c>
      <c r="G14" s="547" t="s">
        <v>59</v>
      </c>
      <c r="H14" s="547" t="s">
        <v>59</v>
      </c>
      <c r="I14" s="547" t="s">
        <v>59</v>
      </c>
      <c r="J14" s="547" t="s">
        <v>59</v>
      </c>
      <c r="K14" s="547" t="s">
        <v>59</v>
      </c>
      <c r="L14" s="547" t="s">
        <v>19</v>
      </c>
      <c r="M14" s="548" t="s">
        <v>141</v>
      </c>
    </row>
    <row r="15" spans="1:17" s="161" customFormat="1" ht="70.5" customHeight="1" thickBot="1" x14ac:dyDescent="0.3">
      <c r="A15" s="735" t="s">
        <v>280</v>
      </c>
      <c r="B15" s="422" t="s">
        <v>119</v>
      </c>
      <c r="C15" s="422" t="s">
        <v>117</v>
      </c>
      <c r="D15" s="423" t="s">
        <v>137</v>
      </c>
      <c r="E15" s="423" t="s">
        <v>137</v>
      </c>
      <c r="F15" s="423" t="s">
        <v>137</v>
      </c>
      <c r="G15" s="423" t="s">
        <v>137</v>
      </c>
      <c r="H15" s="423" t="s">
        <v>137</v>
      </c>
      <c r="I15" s="423" t="s">
        <v>137</v>
      </c>
      <c r="J15" s="423" t="s">
        <v>137</v>
      </c>
      <c r="K15" s="423" t="s">
        <v>137</v>
      </c>
      <c r="L15" s="678"/>
      <c r="M15" s="730"/>
    </row>
    <row r="16" spans="1:17" ht="17.25" customHeight="1" thickBot="1" x14ac:dyDescent="0.3">
      <c r="A16" s="32" t="s">
        <v>192</v>
      </c>
      <c r="B16" s="20"/>
      <c r="C16" s="21"/>
      <c r="D16" s="22"/>
      <c r="E16" s="22"/>
      <c r="F16" s="22"/>
      <c r="G16" s="22"/>
      <c r="H16" s="22"/>
      <c r="I16" s="22"/>
      <c r="J16" s="22"/>
      <c r="K16" s="22"/>
      <c r="L16" s="22"/>
      <c r="M16" s="628"/>
    </row>
    <row r="17" spans="1:13" ht="17.25" customHeight="1" x14ac:dyDescent="0.25">
      <c r="A17" s="557" t="s">
        <v>199</v>
      </c>
      <c r="B17" s="178"/>
      <c r="C17" s="178"/>
      <c r="D17" s="178"/>
      <c r="E17" s="178"/>
      <c r="F17" s="178"/>
      <c r="G17" s="178"/>
      <c r="H17" s="178"/>
      <c r="I17" s="178"/>
      <c r="J17" s="178"/>
      <c r="K17" s="178"/>
      <c r="L17" s="178"/>
      <c r="M17" s="179"/>
    </row>
    <row r="18" spans="1:13" ht="30.75" customHeight="1" thickBot="1" x14ac:dyDescent="0.3">
      <c r="A18" s="244" t="s">
        <v>0</v>
      </c>
      <c r="B18" s="234" t="s">
        <v>1</v>
      </c>
      <c r="C18" s="245" t="s">
        <v>15</v>
      </c>
      <c r="D18" s="234" t="s">
        <v>63</v>
      </c>
      <c r="E18" s="234" t="s">
        <v>63</v>
      </c>
      <c r="F18" s="234" t="s">
        <v>63</v>
      </c>
      <c r="G18" s="234" t="s">
        <v>63</v>
      </c>
      <c r="H18" s="234" t="s">
        <v>63</v>
      </c>
      <c r="I18" s="234" t="s">
        <v>63</v>
      </c>
      <c r="J18" s="234" t="s">
        <v>63</v>
      </c>
      <c r="K18" s="234" t="s">
        <v>63</v>
      </c>
      <c r="L18" s="234" t="s">
        <v>19</v>
      </c>
      <c r="M18" s="246" t="s">
        <v>141</v>
      </c>
    </row>
    <row r="19" spans="1:13" ht="29.25" customHeight="1" x14ac:dyDescent="0.25">
      <c r="A19" s="879" t="s">
        <v>195</v>
      </c>
      <c r="B19" s="877" t="s">
        <v>9</v>
      </c>
      <c r="C19" s="437" t="s">
        <v>10</v>
      </c>
      <c r="D19" s="437" t="s">
        <v>29</v>
      </c>
      <c r="E19" s="437" t="s">
        <v>29</v>
      </c>
      <c r="F19" s="437" t="s">
        <v>29</v>
      </c>
      <c r="G19" s="437" t="s">
        <v>29</v>
      </c>
      <c r="H19" s="437" t="s">
        <v>29</v>
      </c>
      <c r="I19" s="437" t="s">
        <v>29</v>
      </c>
      <c r="J19" s="437" t="s">
        <v>29</v>
      </c>
      <c r="K19" s="437" t="s">
        <v>29</v>
      </c>
      <c r="L19" s="749" t="s">
        <v>500</v>
      </c>
      <c r="M19" s="644"/>
    </row>
    <row r="20" spans="1:13" ht="29.25" customHeight="1" thickBot="1" x14ac:dyDescent="0.3">
      <c r="A20" s="880"/>
      <c r="B20" s="878"/>
      <c r="C20" s="457" t="s">
        <v>253</v>
      </c>
      <c r="D20" s="457" t="s">
        <v>30</v>
      </c>
      <c r="E20" s="457" t="s">
        <v>30</v>
      </c>
      <c r="F20" s="457" t="s">
        <v>30</v>
      </c>
      <c r="G20" s="457" t="s">
        <v>30</v>
      </c>
      <c r="H20" s="457" t="s">
        <v>30</v>
      </c>
      <c r="I20" s="457" t="s">
        <v>30</v>
      </c>
      <c r="J20" s="457" t="s">
        <v>30</v>
      </c>
      <c r="K20" s="457" t="s">
        <v>30</v>
      </c>
      <c r="L20" s="749" t="s">
        <v>500</v>
      </c>
      <c r="M20" s="645"/>
    </row>
    <row r="21" spans="1:13" s="161" customFormat="1" ht="18" customHeight="1" x14ac:dyDescent="0.25">
      <c r="A21" s="554" t="s">
        <v>194</v>
      </c>
      <c r="B21" s="567"/>
      <c r="C21" s="567"/>
      <c r="D21" s="567"/>
      <c r="E21" s="567"/>
      <c r="F21" s="567"/>
      <c r="G21" s="567"/>
      <c r="H21" s="567"/>
      <c r="I21" s="567"/>
      <c r="J21" s="567"/>
      <c r="K21" s="567"/>
      <c r="L21" s="567"/>
      <c r="M21" s="568"/>
    </row>
    <row r="22" spans="1:13" ht="30" customHeight="1" thickBot="1" x14ac:dyDescent="0.3">
      <c r="A22" s="236" t="s">
        <v>0</v>
      </c>
      <c r="B22" s="233" t="s">
        <v>1</v>
      </c>
      <c r="C22" s="237" t="s">
        <v>15</v>
      </c>
      <c r="D22" s="233" t="s">
        <v>63</v>
      </c>
      <c r="E22" s="233" t="s">
        <v>63</v>
      </c>
      <c r="F22" s="233" t="s">
        <v>63</v>
      </c>
      <c r="G22" s="233" t="s">
        <v>63</v>
      </c>
      <c r="H22" s="233" t="s">
        <v>63</v>
      </c>
      <c r="I22" s="233" t="s">
        <v>63</v>
      </c>
      <c r="J22" s="233" t="s">
        <v>63</v>
      </c>
      <c r="K22" s="233" t="s">
        <v>63</v>
      </c>
      <c r="L22" s="233" t="s">
        <v>19</v>
      </c>
      <c r="M22" s="238" t="s">
        <v>141</v>
      </c>
    </row>
    <row r="23" spans="1:13" ht="28.5" customHeight="1" x14ac:dyDescent="0.25">
      <c r="A23" s="814" t="s">
        <v>196</v>
      </c>
      <c r="B23" s="836" t="s">
        <v>11</v>
      </c>
      <c r="C23" s="414" t="s">
        <v>20</v>
      </c>
      <c r="D23" s="93" t="s">
        <v>239</v>
      </c>
      <c r="E23" s="93" t="s">
        <v>239</v>
      </c>
      <c r="F23" s="93" t="s">
        <v>239</v>
      </c>
      <c r="G23" s="93" t="s">
        <v>239</v>
      </c>
      <c r="H23" s="93" t="s">
        <v>239</v>
      </c>
      <c r="I23" s="93" t="s">
        <v>239</v>
      </c>
      <c r="J23" s="93" t="s">
        <v>239</v>
      </c>
      <c r="K23" s="93" t="s">
        <v>239</v>
      </c>
      <c r="L23" s="749" t="s">
        <v>500</v>
      </c>
      <c r="M23" s="821" t="s">
        <v>484</v>
      </c>
    </row>
    <row r="24" spans="1:13" ht="32.25" customHeight="1" thickBot="1" x14ac:dyDescent="0.3">
      <c r="A24" s="835"/>
      <c r="B24" s="837"/>
      <c r="C24" s="415" t="s">
        <v>12</v>
      </c>
      <c r="D24" s="180" t="s">
        <v>240</v>
      </c>
      <c r="E24" s="180" t="s">
        <v>240</v>
      </c>
      <c r="F24" s="180" t="s">
        <v>240</v>
      </c>
      <c r="G24" s="180" t="s">
        <v>240</v>
      </c>
      <c r="H24" s="180" t="s">
        <v>240</v>
      </c>
      <c r="I24" s="180" t="s">
        <v>240</v>
      </c>
      <c r="J24" s="180" t="s">
        <v>240</v>
      </c>
      <c r="K24" s="180" t="s">
        <v>240</v>
      </c>
      <c r="L24" s="750" t="s">
        <v>500</v>
      </c>
      <c r="M24" s="822"/>
    </row>
    <row r="25" spans="1:13" ht="18" customHeight="1" x14ac:dyDescent="0.25">
      <c r="B25" s="19"/>
    </row>
    <row r="26" spans="1:13" x14ac:dyDescent="0.25">
      <c r="B26" s="161"/>
      <c r="C26" s="161"/>
      <c r="D26" s="161"/>
      <c r="G26" s="163"/>
    </row>
    <row r="27" spans="1:13" x14ac:dyDescent="0.25">
      <c r="B27" s="161"/>
      <c r="C27" s="161"/>
      <c r="D27" s="161"/>
      <c r="G27" s="413" t="s">
        <v>298</v>
      </c>
    </row>
    <row r="28" spans="1:13" x14ac:dyDescent="0.25">
      <c r="B28" s="161"/>
      <c r="C28" s="161"/>
      <c r="D28" s="161"/>
    </row>
    <row r="29" spans="1:13" x14ac:dyDescent="0.25">
      <c r="B29" s="161"/>
      <c r="C29" s="161"/>
      <c r="D29" s="161"/>
    </row>
    <row r="30" spans="1:13" x14ac:dyDescent="0.25">
      <c r="B30" s="161"/>
      <c r="C30" s="161"/>
      <c r="D30" s="161"/>
    </row>
    <row r="31" spans="1:13" x14ac:dyDescent="0.25">
      <c r="B31" s="161"/>
      <c r="C31" s="161"/>
      <c r="D31" s="161"/>
    </row>
    <row r="32" spans="1:13" x14ac:dyDescent="0.25">
      <c r="B32" s="161"/>
      <c r="C32" s="161"/>
      <c r="D32" s="161"/>
      <c r="E32" s="123"/>
      <c r="F32" s="123"/>
    </row>
    <row r="33" spans="2:7" s="161" customFormat="1" x14ac:dyDescent="0.25">
      <c r="B33" s="449"/>
      <c r="C33" s="413"/>
      <c r="D33" s="456"/>
      <c r="E33" s="123"/>
      <c r="F33" s="123"/>
    </row>
    <row r="34" spans="2:7" x14ac:dyDescent="0.25">
      <c r="B34" s="29"/>
      <c r="D34" s="413"/>
      <c r="E34" s="48" t="s">
        <v>78</v>
      </c>
      <c r="F34" s="48"/>
      <c r="G34" s="97">
        <v>24.19</v>
      </c>
    </row>
    <row r="35" spans="2:7" x14ac:dyDescent="0.25">
      <c r="B35" s="29"/>
      <c r="C35" s="29"/>
      <c r="D35" s="29"/>
    </row>
    <row r="36" spans="2:7" x14ac:dyDescent="0.25">
      <c r="C36" s="29"/>
      <c r="D36" s="29"/>
      <c r="E36" s="42">
        <v>23</v>
      </c>
      <c r="F36" s="42"/>
    </row>
    <row r="37" spans="2:7" x14ac:dyDescent="0.25">
      <c r="E37" s="42">
        <v>460</v>
      </c>
      <c r="F37" s="42"/>
    </row>
    <row r="38" spans="2:7" x14ac:dyDescent="0.25">
      <c r="E38" s="42">
        <v>23</v>
      </c>
      <c r="F38" s="42"/>
    </row>
  </sheetData>
  <mergeCells count="16">
    <mergeCell ref="A1:M1"/>
    <mergeCell ref="D6:D7"/>
    <mergeCell ref="B23:B24"/>
    <mergeCell ref="A19:A20"/>
    <mergeCell ref="A23:A24"/>
    <mergeCell ref="A5:A7"/>
    <mergeCell ref="B19:B20"/>
    <mergeCell ref="J6:J7"/>
    <mergeCell ref="K6:K7"/>
    <mergeCell ref="M6:M7"/>
    <mergeCell ref="E6:E7"/>
    <mergeCell ref="F6:F7"/>
    <mergeCell ref="G6:G7"/>
    <mergeCell ref="H6:H7"/>
    <mergeCell ref="I6:I7"/>
    <mergeCell ref="M23:M24"/>
  </mergeCells>
  <conditionalFormatting sqref="L5:L9">
    <cfRule type="cellIs" dxfId="251" priority="13" operator="equal">
      <formula>$P$7</formula>
    </cfRule>
    <cfRule type="cellIs" dxfId="250" priority="14" operator="equal">
      <formula>$P$6</formula>
    </cfRule>
    <cfRule type="cellIs" dxfId="249" priority="15" operator="equal">
      <formula>$P$5</formula>
    </cfRule>
    <cfRule type="cellIs" dxfId="248" priority="16" operator="equal">
      <formula>$P$4</formula>
    </cfRule>
  </conditionalFormatting>
  <conditionalFormatting sqref="L19:L20">
    <cfRule type="cellIs" dxfId="247" priority="9" operator="equal">
      <formula>$P$7</formula>
    </cfRule>
    <cfRule type="cellIs" dxfId="246" priority="10" operator="equal">
      <formula>$P$6</formula>
    </cfRule>
    <cfRule type="cellIs" dxfId="245" priority="11" operator="equal">
      <formula>$P$5</formula>
    </cfRule>
    <cfRule type="cellIs" dxfId="244" priority="12" operator="equal">
      <formula>$P$4</formula>
    </cfRule>
  </conditionalFormatting>
  <conditionalFormatting sqref="L23:L24">
    <cfRule type="cellIs" dxfId="243" priority="5" operator="equal">
      <formula>$P$7</formula>
    </cfRule>
    <cfRule type="cellIs" dxfId="242" priority="6" operator="equal">
      <formula>$P$6</formula>
    </cfRule>
    <cfRule type="cellIs" dxfId="241" priority="7" operator="equal">
      <formula>$P$5</formula>
    </cfRule>
    <cfRule type="cellIs" dxfId="240" priority="8" operator="equal">
      <formula>$P$4</formula>
    </cfRule>
  </conditionalFormatting>
  <conditionalFormatting sqref="L12">
    <cfRule type="cellIs" dxfId="19" priority="1" operator="equal">
      <formula>$P$7</formula>
    </cfRule>
    <cfRule type="cellIs" dxfId="18" priority="2" operator="equal">
      <formula>$P$6</formula>
    </cfRule>
    <cfRule type="cellIs" dxfId="17" priority="3" operator="equal">
      <formula>$P$5</formula>
    </cfRule>
    <cfRule type="cellIs" dxfId="16" priority="4" operator="equal">
      <formula>$P$4</formula>
    </cfRule>
  </conditionalFormatting>
  <dataValidations count="1">
    <dataValidation type="list" allowBlank="1" showInputMessage="1" showErrorMessage="1" sqref="L5:L9 L19:L20 L23:L24 L12" xr:uid="{00000000-0002-0000-1500-000001000000}">
      <formula1>$P$4:$P$7</formula1>
    </dataValidation>
  </dataValidations>
  <pageMargins left="0.62992125984251968" right="0.62992125984251968" top="0.74803149606299213" bottom="0.74803149606299213" header="0.31496062992125984" footer="0.31496062992125984"/>
  <pageSetup paperSize="8"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tint="-0.249977111117893"/>
  </sheetPr>
  <dimension ref="A1:P37"/>
  <sheetViews>
    <sheetView showWhiteSpace="0" topLeftCell="A10" zoomScaleNormal="100" workbookViewId="0">
      <selection activeCell="M12" sqref="M12"/>
    </sheetView>
  </sheetViews>
  <sheetFormatPr defaultRowHeight="15" x14ac:dyDescent="0.25"/>
  <cols>
    <col min="1" max="1" width="20.5703125" customWidth="1"/>
    <col min="2" max="2" width="49.28515625" customWidth="1"/>
    <col min="3" max="3" width="39.85546875" customWidth="1"/>
    <col min="4" max="4" width="47.140625" customWidth="1"/>
    <col min="5" max="5" width="1.7109375" hidden="1" customWidth="1"/>
    <col min="6" max="6" width="7.42578125" hidden="1" customWidth="1"/>
    <col min="7" max="7" width="7.5703125" hidden="1" customWidth="1"/>
    <col min="8" max="8" width="9.85546875" hidden="1" customWidth="1"/>
    <col min="9" max="9" width="7.140625" hidden="1" customWidth="1"/>
    <col min="10" max="10" width="5.7109375" hidden="1" customWidth="1"/>
    <col min="11" max="11" width="4.28515625" hidden="1" customWidth="1"/>
    <col min="13" max="13" width="47.5703125" customWidth="1"/>
    <col min="14" max="14" width="0" hidden="1" customWidth="1"/>
    <col min="15" max="16" width="9.140625" hidden="1" customWidth="1"/>
  </cols>
  <sheetData>
    <row r="1" spans="1:16" ht="18.75" thickBot="1" x14ac:dyDescent="0.3">
      <c r="A1" s="816" t="s">
        <v>537</v>
      </c>
      <c r="B1" s="816"/>
      <c r="C1" s="816"/>
      <c r="D1" s="816"/>
      <c r="E1" s="816"/>
      <c r="F1" s="816"/>
      <c r="G1" s="816"/>
      <c r="H1" s="816"/>
      <c r="I1" s="816"/>
      <c r="J1" s="816"/>
      <c r="K1" s="816"/>
      <c r="L1" s="816"/>
      <c r="M1" s="816"/>
    </row>
    <row r="2" spans="1:16" ht="9" hidden="1" customHeight="1" thickBot="1" x14ac:dyDescent="0.3"/>
    <row r="3" spans="1:16" s="161" customFormat="1" ht="17.25" customHeight="1" x14ac:dyDescent="0.25">
      <c r="A3" s="253" t="s">
        <v>205</v>
      </c>
      <c r="B3" s="254"/>
      <c r="C3" s="254"/>
      <c r="D3" s="254"/>
      <c r="E3" s="254"/>
      <c r="F3" s="254"/>
      <c r="G3" s="254"/>
      <c r="H3" s="254"/>
      <c r="I3" s="254"/>
      <c r="J3" s="254"/>
      <c r="K3" s="254"/>
      <c r="L3" s="254"/>
      <c r="M3" s="255"/>
    </row>
    <row r="4" spans="1:16" s="161" customFormat="1" ht="33" customHeight="1" thickBot="1" x14ac:dyDescent="0.3">
      <c r="A4" s="256" t="s">
        <v>189</v>
      </c>
      <c r="B4" s="257" t="s">
        <v>1</v>
      </c>
      <c r="C4" s="258" t="s">
        <v>15</v>
      </c>
      <c r="D4" s="257" t="s">
        <v>63</v>
      </c>
      <c r="E4" s="257" t="s">
        <v>63</v>
      </c>
      <c r="F4" s="257" t="s">
        <v>63</v>
      </c>
      <c r="G4" s="257" t="s">
        <v>63</v>
      </c>
      <c r="H4" s="257" t="s">
        <v>63</v>
      </c>
      <c r="I4" s="257" t="s">
        <v>63</v>
      </c>
      <c r="J4" s="257" t="s">
        <v>63</v>
      </c>
      <c r="K4" s="257" t="s">
        <v>63</v>
      </c>
      <c r="L4" s="257" t="s">
        <v>19</v>
      </c>
      <c r="M4" s="260" t="s">
        <v>141</v>
      </c>
      <c r="O4" s="581"/>
      <c r="P4" s="161" t="s">
        <v>140</v>
      </c>
    </row>
    <row r="5" spans="1:16" s="161" customFormat="1" ht="27.75" customHeight="1" x14ac:dyDescent="0.25">
      <c r="A5" s="814" t="s">
        <v>213</v>
      </c>
      <c r="B5" s="736" t="s">
        <v>252</v>
      </c>
      <c r="C5" s="736" t="s">
        <v>132</v>
      </c>
      <c r="D5" s="422" t="s">
        <v>139</v>
      </c>
      <c r="E5" s="422" t="s">
        <v>139</v>
      </c>
      <c r="F5" s="422" t="s">
        <v>139</v>
      </c>
      <c r="G5" s="422" t="s">
        <v>139</v>
      </c>
      <c r="H5" s="422" t="s">
        <v>139</v>
      </c>
      <c r="I5" s="422" t="s">
        <v>139</v>
      </c>
      <c r="J5" s="422" t="s">
        <v>139</v>
      </c>
      <c r="K5" s="422" t="s">
        <v>139</v>
      </c>
      <c r="L5" s="749" t="s">
        <v>500</v>
      </c>
      <c r="M5" s="654"/>
      <c r="O5" s="580"/>
      <c r="P5" s="161" t="s">
        <v>470</v>
      </c>
    </row>
    <row r="6" spans="1:16" s="161" customFormat="1" ht="30" customHeight="1" x14ac:dyDescent="0.25">
      <c r="A6" s="815"/>
      <c r="B6" s="163"/>
      <c r="C6" s="450"/>
      <c r="D6" s="734" t="s">
        <v>344</v>
      </c>
      <c r="E6" s="734" t="s">
        <v>400</v>
      </c>
      <c r="F6" s="734" t="s">
        <v>401</v>
      </c>
      <c r="G6" s="734" t="s">
        <v>402</v>
      </c>
      <c r="H6" s="734" t="s">
        <v>403</v>
      </c>
      <c r="I6" s="734" t="s">
        <v>404</v>
      </c>
      <c r="J6" s="734" t="s">
        <v>405</v>
      </c>
      <c r="K6" s="734" t="s">
        <v>406</v>
      </c>
      <c r="L6" s="749" t="s">
        <v>500</v>
      </c>
      <c r="M6" s="758"/>
      <c r="O6" s="657"/>
      <c r="P6" s="161" t="s">
        <v>471</v>
      </c>
    </row>
    <row r="7" spans="1:16" s="161" customFormat="1" ht="42.75" customHeight="1" x14ac:dyDescent="0.25">
      <c r="A7" s="815"/>
      <c r="B7" s="130" t="s">
        <v>108</v>
      </c>
      <c r="C7" s="130" t="s">
        <v>109</v>
      </c>
      <c r="D7" s="475" t="s">
        <v>584</v>
      </c>
      <c r="E7" s="475" t="s">
        <v>345</v>
      </c>
      <c r="F7" s="475" t="s">
        <v>345</v>
      </c>
      <c r="G7" s="475" t="s">
        <v>345</v>
      </c>
      <c r="H7" s="475" t="s">
        <v>345</v>
      </c>
      <c r="I7" s="475" t="s">
        <v>345</v>
      </c>
      <c r="J7" s="475" t="s">
        <v>345</v>
      </c>
      <c r="K7" s="475" t="s">
        <v>345</v>
      </c>
      <c r="L7" s="749" t="s">
        <v>500</v>
      </c>
      <c r="M7" s="758"/>
      <c r="O7" s="703"/>
      <c r="P7" s="161" t="s">
        <v>500</v>
      </c>
    </row>
    <row r="8" spans="1:16" s="161" customFormat="1" ht="29.25" customHeight="1" x14ac:dyDescent="0.25">
      <c r="A8" s="739" t="s">
        <v>207</v>
      </c>
      <c r="B8" s="740" t="s">
        <v>87</v>
      </c>
      <c r="C8" s="738" t="s">
        <v>111</v>
      </c>
      <c r="D8" s="738" t="s">
        <v>112</v>
      </c>
      <c r="E8" s="738" t="s">
        <v>112</v>
      </c>
      <c r="F8" s="738" t="s">
        <v>112</v>
      </c>
      <c r="G8" s="738" t="s">
        <v>112</v>
      </c>
      <c r="H8" s="738" t="s">
        <v>112</v>
      </c>
      <c r="I8" s="738" t="s">
        <v>112</v>
      </c>
      <c r="J8" s="738" t="s">
        <v>112</v>
      </c>
      <c r="K8" s="738" t="s">
        <v>112</v>
      </c>
      <c r="L8" s="749" t="s">
        <v>500</v>
      </c>
      <c r="M8" s="758" t="s">
        <v>490</v>
      </c>
    </row>
    <row r="9" spans="1:16" ht="40.5" customHeight="1" thickBot="1" x14ac:dyDescent="0.3">
      <c r="A9" s="202"/>
      <c r="B9" s="740" t="s">
        <v>155</v>
      </c>
      <c r="C9" s="738" t="s">
        <v>113</v>
      </c>
      <c r="D9" s="738" t="s">
        <v>185</v>
      </c>
      <c r="E9" s="738" t="s">
        <v>185</v>
      </c>
      <c r="F9" s="738" t="s">
        <v>185</v>
      </c>
      <c r="G9" s="738" t="s">
        <v>185</v>
      </c>
      <c r="H9" s="738" t="s">
        <v>185</v>
      </c>
      <c r="I9" s="738" t="s">
        <v>185</v>
      </c>
      <c r="J9" s="738" t="s">
        <v>185</v>
      </c>
      <c r="K9" s="738" t="s">
        <v>185</v>
      </c>
      <c r="L9" s="749" t="s">
        <v>500</v>
      </c>
      <c r="M9" s="723" t="s">
        <v>503</v>
      </c>
    </row>
    <row r="10" spans="1:16" ht="18" customHeight="1" x14ac:dyDescent="0.25">
      <c r="A10" s="188" t="s">
        <v>191</v>
      </c>
      <c r="B10" s="189"/>
      <c r="C10" s="189"/>
      <c r="D10" s="189"/>
      <c r="E10" s="189"/>
      <c r="F10" s="189"/>
      <c r="G10" s="189"/>
      <c r="H10" s="189"/>
      <c r="I10" s="189"/>
      <c r="J10" s="189"/>
      <c r="K10" s="189"/>
      <c r="L10" s="189"/>
      <c r="M10" s="192"/>
    </row>
    <row r="11" spans="1:16" ht="32.25" customHeight="1" thickBot="1" x14ac:dyDescent="0.3">
      <c r="A11" s="239" t="s">
        <v>0</v>
      </c>
      <c r="B11" s="240" t="s">
        <v>1</v>
      </c>
      <c r="C11" s="241" t="s">
        <v>17</v>
      </c>
      <c r="D11" s="240" t="s">
        <v>63</v>
      </c>
      <c r="E11" s="240" t="s">
        <v>63</v>
      </c>
      <c r="F11" s="240" t="s">
        <v>63</v>
      </c>
      <c r="G11" s="240" t="s">
        <v>63</v>
      </c>
      <c r="H11" s="240" t="s">
        <v>63</v>
      </c>
      <c r="I11" s="240" t="s">
        <v>63</v>
      </c>
      <c r="J11" s="240" t="s">
        <v>63</v>
      </c>
      <c r="K11" s="240" t="s">
        <v>63</v>
      </c>
      <c r="L11" s="240" t="s">
        <v>19</v>
      </c>
      <c r="M11" s="242" t="s">
        <v>141</v>
      </c>
    </row>
    <row r="12" spans="1:16" ht="129" customHeight="1" thickBot="1" x14ac:dyDescent="0.3">
      <c r="A12" s="202" t="s">
        <v>197</v>
      </c>
      <c r="B12" s="164" t="s">
        <v>66</v>
      </c>
      <c r="C12" s="165" t="s">
        <v>67</v>
      </c>
      <c r="D12" s="348" t="s">
        <v>634</v>
      </c>
      <c r="E12" s="158" t="s">
        <v>276</v>
      </c>
      <c r="F12" s="158" t="s">
        <v>276</v>
      </c>
      <c r="G12" s="158" t="s">
        <v>276</v>
      </c>
      <c r="H12" s="158" t="s">
        <v>276</v>
      </c>
      <c r="I12" s="158" t="s">
        <v>276</v>
      </c>
      <c r="J12" s="158" t="s">
        <v>276</v>
      </c>
      <c r="K12" s="158" t="s">
        <v>276</v>
      </c>
      <c r="L12" s="771" t="s">
        <v>500</v>
      </c>
      <c r="M12" s="929" t="s">
        <v>635</v>
      </c>
      <c r="O12" s="161"/>
    </row>
    <row r="13" spans="1:16" s="161" customFormat="1" ht="21.75" customHeight="1" x14ac:dyDescent="0.25">
      <c r="A13" s="543" t="s">
        <v>203</v>
      </c>
      <c r="B13" s="544"/>
      <c r="C13" s="544"/>
      <c r="D13" s="544"/>
      <c r="E13" s="544"/>
      <c r="F13" s="544"/>
      <c r="G13" s="544"/>
      <c r="H13" s="544"/>
      <c r="I13" s="544"/>
      <c r="J13" s="544"/>
      <c r="K13" s="544"/>
      <c r="L13" s="544"/>
      <c r="M13" s="545"/>
    </row>
    <row r="14" spans="1:16" s="161" customFormat="1" ht="30.75" customHeight="1" thickBot="1" x14ac:dyDescent="0.3">
      <c r="A14" s="546" t="s">
        <v>0</v>
      </c>
      <c r="B14" s="547" t="s">
        <v>1</v>
      </c>
      <c r="C14" s="549" t="s">
        <v>15</v>
      </c>
      <c r="D14" s="547" t="s">
        <v>59</v>
      </c>
      <c r="E14" s="547" t="s">
        <v>59</v>
      </c>
      <c r="F14" s="547" t="s">
        <v>59</v>
      </c>
      <c r="G14" s="547" t="s">
        <v>59</v>
      </c>
      <c r="H14" s="547" t="s">
        <v>59</v>
      </c>
      <c r="I14" s="547" t="s">
        <v>59</v>
      </c>
      <c r="J14" s="547" t="s">
        <v>59</v>
      </c>
      <c r="K14" s="547" t="s">
        <v>59</v>
      </c>
      <c r="L14" s="547" t="s">
        <v>19</v>
      </c>
      <c r="M14" s="548" t="s">
        <v>141</v>
      </c>
    </row>
    <row r="15" spans="1:16" s="161" customFormat="1" ht="66" customHeight="1" thickBot="1" x14ac:dyDescent="0.3">
      <c r="A15" s="735" t="s">
        <v>208</v>
      </c>
      <c r="B15" s="736" t="s">
        <v>136</v>
      </c>
      <c r="C15" s="736" t="s">
        <v>117</v>
      </c>
      <c r="D15" s="160" t="s">
        <v>138</v>
      </c>
      <c r="E15" s="160" t="s">
        <v>138</v>
      </c>
      <c r="F15" s="160" t="s">
        <v>138</v>
      </c>
      <c r="G15" s="160" t="s">
        <v>138</v>
      </c>
      <c r="H15" s="160" t="s">
        <v>138</v>
      </c>
      <c r="I15" s="160" t="s">
        <v>138</v>
      </c>
      <c r="J15" s="160" t="s">
        <v>138</v>
      </c>
      <c r="K15" s="160" t="s">
        <v>138</v>
      </c>
      <c r="L15" s="679"/>
      <c r="M15" s="641"/>
    </row>
    <row r="16" spans="1:16" ht="17.25" customHeight="1" thickBot="1" x14ac:dyDescent="0.3">
      <c r="A16" s="32" t="s">
        <v>192</v>
      </c>
      <c r="B16" s="20"/>
      <c r="C16" s="21"/>
      <c r="D16" s="22"/>
      <c r="E16" s="22"/>
      <c r="F16" s="22"/>
      <c r="G16" s="22"/>
      <c r="H16" s="22"/>
      <c r="I16" s="22"/>
      <c r="J16" s="22"/>
      <c r="K16" s="22"/>
      <c r="L16" s="22"/>
      <c r="M16" s="628"/>
    </row>
    <row r="17" spans="1:13" ht="17.25" customHeight="1" x14ac:dyDescent="0.25">
      <c r="A17" s="177" t="s">
        <v>199</v>
      </c>
      <c r="B17" s="178"/>
      <c r="C17" s="178"/>
      <c r="D17" s="178"/>
      <c r="E17" s="178"/>
      <c r="F17" s="178"/>
      <c r="G17" s="178"/>
      <c r="H17" s="178"/>
      <c r="I17" s="178"/>
      <c r="J17" s="178"/>
      <c r="K17" s="178"/>
      <c r="L17" s="178"/>
      <c r="M17" s="179"/>
    </row>
    <row r="18" spans="1:13" ht="33" customHeight="1" thickBot="1" x14ac:dyDescent="0.3">
      <c r="A18" s="244" t="s">
        <v>0</v>
      </c>
      <c r="B18" s="234" t="s">
        <v>1</v>
      </c>
      <c r="C18" s="245" t="s">
        <v>15</v>
      </c>
      <c r="D18" s="234" t="s">
        <v>63</v>
      </c>
      <c r="E18" s="234" t="s">
        <v>63</v>
      </c>
      <c r="F18" s="234" t="s">
        <v>63</v>
      </c>
      <c r="G18" s="234" t="s">
        <v>63</v>
      </c>
      <c r="H18" s="234" t="s">
        <v>63</v>
      </c>
      <c r="I18" s="234" t="s">
        <v>63</v>
      </c>
      <c r="J18" s="234" t="s">
        <v>63</v>
      </c>
      <c r="K18" s="234" t="s">
        <v>63</v>
      </c>
      <c r="L18" s="234" t="s">
        <v>19</v>
      </c>
      <c r="M18" s="246" t="s">
        <v>141</v>
      </c>
    </row>
    <row r="19" spans="1:13" ht="40.5" customHeight="1" x14ac:dyDescent="0.25">
      <c r="A19" s="735" t="s">
        <v>251</v>
      </c>
      <c r="B19" s="440" t="s">
        <v>124</v>
      </c>
      <c r="C19" s="348" t="s">
        <v>123</v>
      </c>
      <c r="D19" s="441" t="s">
        <v>123</v>
      </c>
      <c r="E19" s="441" t="s">
        <v>123</v>
      </c>
      <c r="F19" s="441" t="s">
        <v>123</v>
      </c>
      <c r="G19" s="441" t="s">
        <v>123</v>
      </c>
      <c r="H19" s="441" t="s">
        <v>123</v>
      </c>
      <c r="I19" s="441" t="s">
        <v>123</v>
      </c>
      <c r="J19" s="441" t="s">
        <v>123</v>
      </c>
      <c r="K19" s="441" t="s">
        <v>123</v>
      </c>
      <c r="L19" s="749" t="s">
        <v>500</v>
      </c>
      <c r="M19" s="642"/>
    </row>
    <row r="20" spans="1:13" s="161" customFormat="1" ht="42.75" customHeight="1" thickBot="1" x14ac:dyDescent="0.3">
      <c r="A20" s="454"/>
      <c r="B20" s="737" t="s">
        <v>135</v>
      </c>
      <c r="C20" s="102" t="s">
        <v>133</v>
      </c>
      <c r="D20" s="455" t="s">
        <v>134</v>
      </c>
      <c r="E20" s="455" t="s">
        <v>134</v>
      </c>
      <c r="F20" s="455" t="s">
        <v>134</v>
      </c>
      <c r="G20" s="455" t="s">
        <v>134</v>
      </c>
      <c r="H20" s="455" t="s">
        <v>134</v>
      </c>
      <c r="I20" s="455" t="s">
        <v>134</v>
      </c>
      <c r="J20" s="455" t="s">
        <v>134</v>
      </c>
      <c r="K20" s="455" t="s">
        <v>134</v>
      </c>
      <c r="L20" s="749" t="s">
        <v>500</v>
      </c>
      <c r="M20" s="643"/>
    </row>
    <row r="21" spans="1:13" s="161" customFormat="1" ht="17.25" customHeight="1" x14ac:dyDescent="0.25">
      <c r="A21" s="186" t="s">
        <v>194</v>
      </c>
      <c r="B21" s="567"/>
      <c r="C21" s="567"/>
      <c r="D21" s="567"/>
      <c r="E21" s="567"/>
      <c r="F21" s="567"/>
      <c r="G21" s="567"/>
      <c r="H21" s="567"/>
      <c r="I21" s="567"/>
      <c r="J21" s="567"/>
      <c r="K21" s="567"/>
      <c r="L21" s="567"/>
      <c r="M21" s="568"/>
    </row>
    <row r="22" spans="1:13" ht="30" customHeight="1" thickBot="1" x14ac:dyDescent="0.3">
      <c r="A22" s="236" t="s">
        <v>0</v>
      </c>
      <c r="B22" s="233" t="s">
        <v>1</v>
      </c>
      <c r="C22" s="237" t="s">
        <v>15</v>
      </c>
      <c r="D22" s="233" t="s">
        <v>63</v>
      </c>
      <c r="E22" s="233" t="s">
        <v>63</v>
      </c>
      <c r="F22" s="233" t="s">
        <v>63</v>
      </c>
      <c r="G22" s="233" t="s">
        <v>63</v>
      </c>
      <c r="H22" s="233" t="s">
        <v>63</v>
      </c>
      <c r="I22" s="233" t="s">
        <v>63</v>
      </c>
      <c r="J22" s="233" t="s">
        <v>63</v>
      </c>
      <c r="K22" s="233" t="s">
        <v>63</v>
      </c>
      <c r="L22" s="233" t="s">
        <v>19</v>
      </c>
      <c r="M22" s="238" t="s">
        <v>141</v>
      </c>
    </row>
    <row r="23" spans="1:13" ht="29.25" customHeight="1" x14ac:dyDescent="0.25">
      <c r="A23" s="814" t="s">
        <v>196</v>
      </c>
      <c r="B23" s="836" t="s">
        <v>11</v>
      </c>
      <c r="C23" s="414" t="s">
        <v>20</v>
      </c>
      <c r="D23" s="93" t="s">
        <v>239</v>
      </c>
      <c r="E23" s="93" t="s">
        <v>239</v>
      </c>
      <c r="F23" s="93" t="s">
        <v>239</v>
      </c>
      <c r="G23" s="93" t="s">
        <v>239</v>
      </c>
      <c r="H23" s="93" t="s">
        <v>239</v>
      </c>
      <c r="I23" s="93" t="s">
        <v>239</v>
      </c>
      <c r="J23" s="93" t="s">
        <v>239</v>
      </c>
      <c r="K23" s="93" t="s">
        <v>239</v>
      </c>
      <c r="L23" s="699" t="s">
        <v>500</v>
      </c>
      <c r="M23" s="821" t="s">
        <v>484</v>
      </c>
    </row>
    <row r="24" spans="1:13" ht="27.75" customHeight="1" thickBot="1" x14ac:dyDescent="0.3">
      <c r="A24" s="835"/>
      <c r="B24" s="837"/>
      <c r="C24" s="415" t="s">
        <v>12</v>
      </c>
      <c r="D24" s="180" t="s">
        <v>240</v>
      </c>
      <c r="E24" s="180" t="s">
        <v>240</v>
      </c>
      <c r="F24" s="180" t="s">
        <v>240</v>
      </c>
      <c r="G24" s="180" t="s">
        <v>240</v>
      </c>
      <c r="H24" s="180" t="s">
        <v>240</v>
      </c>
      <c r="I24" s="180" t="s">
        <v>240</v>
      </c>
      <c r="J24" s="180" t="s">
        <v>240</v>
      </c>
      <c r="K24" s="180" t="s">
        <v>240</v>
      </c>
      <c r="L24" s="750" t="s">
        <v>500</v>
      </c>
      <c r="M24" s="822"/>
    </row>
    <row r="25" spans="1:13" ht="15.75" customHeight="1" x14ac:dyDescent="0.25">
      <c r="B25" s="19"/>
    </row>
    <row r="26" spans="1:13" x14ac:dyDescent="0.25">
      <c r="B26" s="161"/>
      <c r="C26" s="161"/>
      <c r="D26" s="161"/>
    </row>
    <row r="27" spans="1:13" x14ac:dyDescent="0.25">
      <c r="B27" s="161"/>
      <c r="C27" s="161"/>
      <c r="D27" s="161"/>
    </row>
    <row r="28" spans="1:13" x14ac:dyDescent="0.25">
      <c r="B28" s="161"/>
      <c r="C28" s="161"/>
      <c r="D28" s="161"/>
    </row>
    <row r="29" spans="1:13" x14ac:dyDescent="0.25">
      <c r="B29" s="161"/>
      <c r="C29" s="161"/>
      <c r="D29" s="161"/>
    </row>
    <row r="30" spans="1:13" x14ac:dyDescent="0.25">
      <c r="B30" s="161"/>
      <c r="C30" s="161"/>
      <c r="D30" s="161"/>
    </row>
    <row r="31" spans="1:13" x14ac:dyDescent="0.25">
      <c r="B31" s="161"/>
      <c r="C31" s="161"/>
      <c r="D31" s="161"/>
    </row>
    <row r="32" spans="1:13" x14ac:dyDescent="0.25">
      <c r="B32" s="161"/>
      <c r="C32" s="163"/>
      <c r="D32" s="163"/>
      <c r="E32" s="123"/>
      <c r="F32" s="123"/>
    </row>
    <row r="33" spans="2:7" x14ac:dyDescent="0.25">
      <c r="B33" s="29"/>
      <c r="C33" s="413"/>
      <c r="D33" s="413"/>
      <c r="E33" s="48" t="s">
        <v>78</v>
      </c>
      <c r="F33" s="48"/>
      <c r="G33" s="97">
        <v>24.19</v>
      </c>
    </row>
    <row r="34" spans="2:7" x14ac:dyDescent="0.25">
      <c r="B34" s="29"/>
      <c r="C34" s="29"/>
      <c r="D34" s="29"/>
    </row>
    <row r="35" spans="2:7" x14ac:dyDescent="0.25">
      <c r="C35" s="29"/>
      <c r="D35" s="29"/>
      <c r="E35" s="42">
        <v>23</v>
      </c>
      <c r="F35" s="42"/>
    </row>
    <row r="36" spans="2:7" x14ac:dyDescent="0.25">
      <c r="E36" s="42">
        <v>460</v>
      </c>
      <c r="F36" s="42"/>
    </row>
    <row r="37" spans="2:7" x14ac:dyDescent="0.25">
      <c r="E37" s="42">
        <v>23</v>
      </c>
      <c r="F37" s="42"/>
    </row>
  </sheetData>
  <mergeCells count="5">
    <mergeCell ref="B23:B24"/>
    <mergeCell ref="A5:A7"/>
    <mergeCell ref="A23:A24"/>
    <mergeCell ref="A1:M1"/>
    <mergeCell ref="M23:M24"/>
  </mergeCells>
  <conditionalFormatting sqref="L15">
    <cfRule type="cellIs" dxfId="236" priority="23" operator="equal">
      <formula>$P$6</formula>
    </cfRule>
    <cfRule type="cellIs" dxfId="235" priority="24" operator="equal">
      <formula>$P$5</formula>
    </cfRule>
    <cfRule type="cellIs" dxfId="234" priority="25" operator="equal">
      <formula>$P$4</formula>
    </cfRule>
  </conditionalFormatting>
  <conditionalFormatting sqref="L5:L9">
    <cfRule type="cellIs" dxfId="233" priority="13" operator="equal">
      <formula>$P$7</formula>
    </cfRule>
    <cfRule type="cellIs" dxfId="232" priority="14" operator="equal">
      <formula>$P$6</formula>
    </cfRule>
    <cfRule type="cellIs" dxfId="231" priority="15" operator="equal">
      <formula>$P$5</formula>
    </cfRule>
    <cfRule type="cellIs" dxfId="230" priority="16" operator="equal">
      <formula>$P$4</formula>
    </cfRule>
  </conditionalFormatting>
  <conditionalFormatting sqref="L19:L20">
    <cfRule type="cellIs" dxfId="229" priority="9" operator="equal">
      <formula>$P$7</formula>
    </cfRule>
    <cfRule type="cellIs" dxfId="228" priority="10" operator="equal">
      <formula>$P$6</formula>
    </cfRule>
    <cfRule type="cellIs" dxfId="227" priority="11" operator="equal">
      <formula>$P$5</formula>
    </cfRule>
    <cfRule type="cellIs" dxfId="226" priority="12" operator="equal">
      <formula>$P$4</formula>
    </cfRule>
  </conditionalFormatting>
  <conditionalFormatting sqref="L23:L24">
    <cfRule type="cellIs" dxfId="225" priority="5" operator="equal">
      <formula>$P$7</formula>
    </cfRule>
    <cfRule type="cellIs" dxfId="224" priority="6" operator="equal">
      <formula>$P$6</formula>
    </cfRule>
    <cfRule type="cellIs" dxfId="223" priority="7" operator="equal">
      <formula>$P$5</formula>
    </cfRule>
    <cfRule type="cellIs" dxfId="222" priority="8" operator="equal">
      <formula>$P$4</formula>
    </cfRule>
  </conditionalFormatting>
  <conditionalFormatting sqref="L12">
    <cfRule type="cellIs" dxfId="15" priority="1" operator="equal">
      <formula>$P$7</formula>
    </cfRule>
    <cfRule type="cellIs" dxfId="14" priority="2" operator="equal">
      <formula>$P$6</formula>
    </cfRule>
    <cfRule type="cellIs" dxfId="13" priority="3" operator="equal">
      <formula>$P$5</formula>
    </cfRule>
    <cfRule type="cellIs" dxfId="12" priority="4" operator="equal">
      <formula>$P$4</formula>
    </cfRule>
  </conditionalFormatting>
  <dataValidations count="2">
    <dataValidation type="list" allowBlank="1" showInputMessage="1" showErrorMessage="1" sqref="L15" xr:uid="{00000000-0002-0000-1600-000000000000}">
      <formula1>$P$4:$P$6</formula1>
    </dataValidation>
    <dataValidation type="list" allowBlank="1" showInputMessage="1" showErrorMessage="1" sqref="L5:L9 L19:L20 L23:L24 L12" xr:uid="{00000000-0002-0000-1600-000001000000}">
      <formula1>$P$4:$P$7</formula1>
    </dataValidation>
  </dataValidations>
  <pageMargins left="0.7" right="0.7" top="0.75" bottom="0.75" header="0.3" footer="0.3"/>
  <pageSetup paperSize="8"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sheetPr>
  <dimension ref="A1:P39"/>
  <sheetViews>
    <sheetView zoomScaleNormal="100" workbookViewId="0">
      <selection activeCell="R7" sqref="R7"/>
    </sheetView>
  </sheetViews>
  <sheetFormatPr defaultRowHeight="15" x14ac:dyDescent="0.25"/>
  <cols>
    <col min="1" max="1" width="14.85546875" customWidth="1"/>
    <col min="2" max="2" width="47.42578125" customWidth="1"/>
    <col min="3" max="3" width="40.140625" customWidth="1"/>
    <col min="4" max="4" width="43.28515625" customWidth="1"/>
    <col min="5" max="6" width="8.140625" hidden="1" customWidth="1"/>
    <col min="7" max="7" width="7.85546875" hidden="1" customWidth="1"/>
    <col min="8" max="8" width="10" hidden="1" customWidth="1"/>
    <col min="9" max="9" width="8" hidden="1" customWidth="1"/>
    <col min="10" max="10" width="7.28515625" hidden="1" customWidth="1"/>
    <col min="11" max="11" width="8.28515625" hidden="1" customWidth="1"/>
    <col min="12" max="12" width="8.85546875" customWidth="1"/>
    <col min="13" max="13" width="46.7109375" customWidth="1"/>
    <col min="14" max="14" width="0" hidden="1" customWidth="1"/>
    <col min="15" max="15" width="9.140625" hidden="1" customWidth="1"/>
    <col min="16" max="16" width="10.42578125" hidden="1" customWidth="1"/>
  </cols>
  <sheetData>
    <row r="1" spans="1:16" ht="18.75" thickBot="1" x14ac:dyDescent="0.3">
      <c r="A1" s="816" t="s">
        <v>536</v>
      </c>
      <c r="B1" s="816"/>
      <c r="C1" s="816"/>
      <c r="D1" s="816"/>
      <c r="E1" s="816"/>
      <c r="F1" s="816"/>
      <c r="G1" s="816"/>
      <c r="H1" s="816"/>
      <c r="I1" s="816"/>
      <c r="J1" s="816"/>
      <c r="K1" s="816"/>
      <c r="L1" s="816"/>
      <c r="M1" s="816"/>
    </row>
    <row r="2" spans="1:16" ht="8.25" hidden="1" customHeight="1" thickBot="1" x14ac:dyDescent="0.3"/>
    <row r="3" spans="1:16" s="161" customFormat="1" ht="16.5" thickBot="1" x14ac:dyDescent="0.3">
      <c r="A3" s="637" t="s">
        <v>190</v>
      </c>
      <c r="B3" s="638"/>
      <c r="C3" s="638"/>
      <c r="D3" s="638"/>
      <c r="E3" s="638"/>
      <c r="F3" s="638"/>
      <c r="G3" s="638"/>
      <c r="H3" s="638"/>
      <c r="I3" s="638"/>
      <c r="J3" s="638"/>
      <c r="K3" s="638"/>
      <c r="L3" s="638"/>
      <c r="M3" s="83"/>
    </row>
    <row r="4" spans="1:16" s="161" customFormat="1" ht="31.5" customHeight="1" thickBot="1" x14ac:dyDescent="0.3">
      <c r="A4" s="38" t="s">
        <v>0</v>
      </c>
      <c r="B4" s="39" t="s">
        <v>1</v>
      </c>
      <c r="C4" s="40" t="s">
        <v>15</v>
      </c>
      <c r="D4" s="39" t="s">
        <v>18</v>
      </c>
      <c r="E4" s="39" t="s">
        <v>18</v>
      </c>
      <c r="F4" s="39" t="s">
        <v>18</v>
      </c>
      <c r="G4" s="39" t="s">
        <v>18</v>
      </c>
      <c r="H4" s="39" t="s">
        <v>18</v>
      </c>
      <c r="I4" s="39" t="s">
        <v>18</v>
      </c>
      <c r="J4" s="39" t="s">
        <v>18</v>
      </c>
      <c r="K4" s="39" t="s">
        <v>18</v>
      </c>
      <c r="L4" s="39" t="s">
        <v>19</v>
      </c>
      <c r="M4" s="41" t="s">
        <v>141</v>
      </c>
      <c r="O4" s="581"/>
      <c r="P4" s="161" t="s">
        <v>140</v>
      </c>
    </row>
    <row r="5" spans="1:16" ht="28.5" customHeight="1" x14ac:dyDescent="0.25">
      <c r="A5" s="814" t="s">
        <v>198</v>
      </c>
      <c r="B5" s="130" t="s">
        <v>42</v>
      </c>
      <c r="C5" s="485" t="s">
        <v>46</v>
      </c>
      <c r="D5" s="606" t="s">
        <v>51</v>
      </c>
      <c r="E5" s="606" t="s">
        <v>51</v>
      </c>
      <c r="F5" s="606" t="s">
        <v>51</v>
      </c>
      <c r="G5" s="606" t="s">
        <v>51</v>
      </c>
      <c r="H5" s="606" t="s">
        <v>51</v>
      </c>
      <c r="I5" s="606" t="s">
        <v>51</v>
      </c>
      <c r="J5" s="606" t="s">
        <v>51</v>
      </c>
      <c r="K5" s="606" t="s">
        <v>51</v>
      </c>
      <c r="L5" s="700" t="s">
        <v>500</v>
      </c>
      <c r="M5" s="654" t="s">
        <v>495</v>
      </c>
      <c r="O5" s="580"/>
      <c r="P5" s="161" t="s">
        <v>470</v>
      </c>
    </row>
    <row r="6" spans="1:16" ht="53.25" customHeight="1" x14ac:dyDescent="0.25">
      <c r="A6" s="815"/>
      <c r="B6" s="130" t="s">
        <v>43</v>
      </c>
      <c r="C6" s="130" t="s">
        <v>50</v>
      </c>
      <c r="D6" s="130" t="s">
        <v>53</v>
      </c>
      <c r="E6" s="130" t="s">
        <v>53</v>
      </c>
      <c r="F6" s="130" t="s">
        <v>53</v>
      </c>
      <c r="G6" s="130" t="s">
        <v>53</v>
      </c>
      <c r="H6" s="130" t="s">
        <v>53</v>
      </c>
      <c r="I6" s="130" t="s">
        <v>53</v>
      </c>
      <c r="J6" s="130" t="s">
        <v>53</v>
      </c>
      <c r="K6" s="130" t="s">
        <v>53</v>
      </c>
      <c r="L6" s="700" t="s">
        <v>500</v>
      </c>
      <c r="M6" s="633" t="s">
        <v>570</v>
      </c>
      <c r="O6" s="657"/>
      <c r="P6" s="161" t="s">
        <v>471</v>
      </c>
    </row>
    <row r="7" spans="1:16" ht="27.75" customHeight="1" x14ac:dyDescent="0.25">
      <c r="A7" s="202"/>
      <c r="B7" s="599" t="s">
        <v>44</v>
      </c>
      <c r="C7" s="599" t="s">
        <v>47</v>
      </c>
      <c r="D7" s="616" t="s">
        <v>346</v>
      </c>
      <c r="E7" s="616" t="s">
        <v>346</v>
      </c>
      <c r="F7" s="616" t="s">
        <v>346</v>
      </c>
      <c r="G7" s="616" t="s">
        <v>346</v>
      </c>
      <c r="H7" s="616" t="s">
        <v>346</v>
      </c>
      <c r="I7" s="616" t="s">
        <v>346</v>
      </c>
      <c r="J7" s="616" t="s">
        <v>346</v>
      </c>
      <c r="K7" s="616" t="s">
        <v>346</v>
      </c>
      <c r="L7" s="700" t="s">
        <v>500</v>
      </c>
      <c r="M7" s="633" t="s">
        <v>487</v>
      </c>
      <c r="O7" s="703"/>
      <c r="P7" s="9" t="s">
        <v>500</v>
      </c>
    </row>
    <row r="8" spans="1:16" ht="27" customHeight="1" x14ac:dyDescent="0.25">
      <c r="A8" s="202"/>
      <c r="B8" s="130" t="s">
        <v>35</v>
      </c>
      <c r="C8" s="130" t="s">
        <v>48</v>
      </c>
      <c r="D8" s="615" t="s">
        <v>52</v>
      </c>
      <c r="E8" s="615" t="s">
        <v>52</v>
      </c>
      <c r="F8" s="615" t="s">
        <v>52</v>
      </c>
      <c r="G8" s="615" t="s">
        <v>52</v>
      </c>
      <c r="H8" s="615" t="s">
        <v>52</v>
      </c>
      <c r="I8" s="615" t="s">
        <v>52</v>
      </c>
      <c r="J8" s="615" t="s">
        <v>52</v>
      </c>
      <c r="K8" s="615" t="s">
        <v>52</v>
      </c>
      <c r="L8" s="700" t="s">
        <v>500</v>
      </c>
      <c r="M8" s="633" t="s">
        <v>490</v>
      </c>
      <c r="P8" s="9"/>
    </row>
    <row r="9" spans="1:16" ht="27.75" customHeight="1" x14ac:dyDescent="0.25">
      <c r="A9" s="202" t="s">
        <v>202</v>
      </c>
      <c r="B9" s="606" t="s">
        <v>45</v>
      </c>
      <c r="C9" s="599" t="s">
        <v>56</v>
      </c>
      <c r="D9" s="873" t="s">
        <v>347</v>
      </c>
      <c r="E9" s="639" t="s">
        <v>347</v>
      </c>
      <c r="F9" s="639" t="s">
        <v>347</v>
      </c>
      <c r="G9" s="639" t="s">
        <v>347</v>
      </c>
      <c r="H9" s="639" t="s">
        <v>347</v>
      </c>
      <c r="I9" s="639" t="s">
        <v>347</v>
      </c>
      <c r="J9" s="639" t="s">
        <v>347</v>
      </c>
      <c r="K9" s="639" t="s">
        <v>347</v>
      </c>
      <c r="L9" s="827" t="s">
        <v>500</v>
      </c>
      <c r="M9" s="633" t="s">
        <v>491</v>
      </c>
    </row>
    <row r="10" spans="1:16" ht="27.75" customHeight="1" thickBot="1" x14ac:dyDescent="0.3">
      <c r="A10" s="202"/>
      <c r="B10" s="387"/>
      <c r="C10" s="601" t="s">
        <v>49</v>
      </c>
      <c r="D10" s="874"/>
      <c r="E10" s="388"/>
      <c r="F10" s="388"/>
      <c r="G10" s="388"/>
      <c r="H10" s="388"/>
      <c r="I10" s="388"/>
      <c r="J10" s="388"/>
      <c r="K10" s="388"/>
      <c r="L10" s="830"/>
      <c r="M10" s="723" t="s">
        <v>492</v>
      </c>
    </row>
    <row r="11" spans="1:16" ht="15.75" x14ac:dyDescent="0.25">
      <c r="A11" s="188" t="s">
        <v>191</v>
      </c>
      <c r="B11" s="189"/>
      <c r="C11" s="189"/>
      <c r="D11" s="189"/>
      <c r="E11" s="189"/>
      <c r="F11" s="189"/>
      <c r="G11" s="189"/>
      <c r="H11" s="189"/>
      <c r="I11" s="189"/>
      <c r="J11" s="189"/>
      <c r="K11" s="189"/>
      <c r="L11" s="189"/>
      <c r="M11" s="192"/>
    </row>
    <row r="12" spans="1:16" ht="31.5" customHeight="1" thickBot="1" x14ac:dyDescent="0.3">
      <c r="A12" s="239" t="s">
        <v>0</v>
      </c>
      <c r="B12" s="240" t="s">
        <v>1</v>
      </c>
      <c r="C12" s="241" t="s">
        <v>17</v>
      </c>
      <c r="D12" s="240" t="s">
        <v>18</v>
      </c>
      <c r="E12" s="240" t="s">
        <v>18</v>
      </c>
      <c r="F12" s="240" t="s">
        <v>18</v>
      </c>
      <c r="G12" s="240" t="s">
        <v>18</v>
      </c>
      <c r="H12" s="240" t="s">
        <v>18</v>
      </c>
      <c r="I12" s="240" t="s">
        <v>18</v>
      </c>
      <c r="J12" s="240" t="s">
        <v>18</v>
      </c>
      <c r="K12" s="240" t="s">
        <v>18</v>
      </c>
      <c r="L12" s="240" t="s">
        <v>19</v>
      </c>
      <c r="M12" s="242" t="s">
        <v>141</v>
      </c>
    </row>
    <row r="13" spans="1:16" ht="41.25" customHeight="1" x14ac:dyDescent="0.25">
      <c r="A13" s="815" t="s">
        <v>197</v>
      </c>
      <c r="B13" s="165" t="s">
        <v>6</v>
      </c>
      <c r="C13" s="817" t="s">
        <v>22</v>
      </c>
      <c r="D13" s="836" t="s">
        <v>642</v>
      </c>
      <c r="E13" s="602" t="s">
        <v>245</v>
      </c>
      <c r="F13" s="602" t="s">
        <v>245</v>
      </c>
      <c r="G13" s="602" t="s">
        <v>245</v>
      </c>
      <c r="H13" s="602" t="s">
        <v>245</v>
      </c>
      <c r="I13" s="602" t="s">
        <v>245</v>
      </c>
      <c r="J13" s="602" t="s">
        <v>245</v>
      </c>
      <c r="K13" s="602" t="s">
        <v>245</v>
      </c>
      <c r="L13" s="827" t="s">
        <v>500</v>
      </c>
      <c r="M13" s="821" t="s">
        <v>643</v>
      </c>
    </row>
    <row r="14" spans="1:16" ht="63" customHeight="1" thickBot="1" x14ac:dyDescent="0.3">
      <c r="A14" s="840"/>
      <c r="B14" s="165" t="s">
        <v>7</v>
      </c>
      <c r="C14" s="817"/>
      <c r="D14" s="837"/>
      <c r="E14" s="181"/>
      <c r="F14" s="181"/>
      <c r="G14" s="181"/>
      <c r="H14" s="181"/>
      <c r="I14" s="181"/>
      <c r="J14" s="181"/>
      <c r="K14" s="181"/>
      <c r="L14" s="830"/>
      <c r="M14" s="822"/>
    </row>
    <row r="15" spans="1:16" s="161" customFormat="1" ht="18" customHeight="1" x14ac:dyDescent="0.25">
      <c r="A15" s="543" t="s">
        <v>203</v>
      </c>
      <c r="B15" s="544"/>
      <c r="C15" s="544"/>
      <c r="D15" s="544"/>
      <c r="E15" s="544"/>
      <c r="F15" s="544"/>
      <c r="G15" s="544"/>
      <c r="H15" s="544"/>
      <c r="I15" s="544"/>
      <c r="J15" s="544"/>
      <c r="K15" s="544"/>
      <c r="L15" s="544"/>
      <c r="M15" s="545"/>
    </row>
    <row r="16" spans="1:16" s="161" customFormat="1" ht="31.5" customHeight="1" thickBot="1" x14ac:dyDescent="0.3">
      <c r="A16" s="546" t="s">
        <v>0</v>
      </c>
      <c r="B16" s="547" t="s">
        <v>1</v>
      </c>
      <c r="C16" s="547" t="s">
        <v>15</v>
      </c>
      <c r="D16" s="547" t="s">
        <v>27</v>
      </c>
      <c r="E16" s="547" t="s">
        <v>27</v>
      </c>
      <c r="F16" s="547" t="s">
        <v>27</v>
      </c>
      <c r="G16" s="547" t="s">
        <v>27</v>
      </c>
      <c r="H16" s="547" t="s">
        <v>27</v>
      </c>
      <c r="I16" s="547" t="s">
        <v>27</v>
      </c>
      <c r="J16" s="547" t="s">
        <v>27</v>
      </c>
      <c r="K16" s="547" t="s">
        <v>27</v>
      </c>
      <c r="L16" s="547" t="s">
        <v>19</v>
      </c>
      <c r="M16" s="548" t="s">
        <v>141</v>
      </c>
    </row>
    <row r="17" spans="1:13" s="161" customFormat="1" ht="40.5" customHeight="1" x14ac:dyDescent="0.25">
      <c r="A17" s="814" t="s">
        <v>204</v>
      </c>
      <c r="B17" s="385" t="s">
        <v>31</v>
      </c>
      <c r="C17" s="57" t="s">
        <v>32</v>
      </c>
      <c r="D17" s="617" t="s">
        <v>354</v>
      </c>
      <c r="E17" s="617" t="s">
        <v>354</v>
      </c>
      <c r="F17" s="617" t="s">
        <v>354</v>
      </c>
      <c r="G17" s="617" t="s">
        <v>354</v>
      </c>
      <c r="H17" s="617" t="s">
        <v>354</v>
      </c>
      <c r="I17" s="617" t="s">
        <v>354</v>
      </c>
      <c r="J17" s="617" t="s">
        <v>354</v>
      </c>
      <c r="K17" s="617" t="s">
        <v>354</v>
      </c>
      <c r="L17" s="700" t="s">
        <v>500</v>
      </c>
      <c r="M17" s="693" t="s">
        <v>586</v>
      </c>
    </row>
    <row r="18" spans="1:13" s="161" customFormat="1" ht="28.5" customHeight="1" x14ac:dyDescent="0.25">
      <c r="A18" s="815"/>
      <c r="B18" s="62" t="s">
        <v>34</v>
      </c>
      <c r="C18" s="62" t="s">
        <v>37</v>
      </c>
      <c r="D18" s="618" t="s">
        <v>353</v>
      </c>
      <c r="E18" s="618" t="s">
        <v>353</v>
      </c>
      <c r="F18" s="618" t="s">
        <v>353</v>
      </c>
      <c r="G18" s="618" t="s">
        <v>353</v>
      </c>
      <c r="H18" s="618" t="s">
        <v>353</v>
      </c>
      <c r="I18" s="618" t="s">
        <v>353</v>
      </c>
      <c r="J18" s="618" t="s">
        <v>353</v>
      </c>
      <c r="K18" s="618" t="s">
        <v>353</v>
      </c>
      <c r="L18" s="700" t="s">
        <v>500</v>
      </c>
      <c r="M18" s="910" t="s">
        <v>585</v>
      </c>
    </row>
    <row r="19" spans="1:13" s="161" customFormat="1" ht="27.75" customHeight="1" x14ac:dyDescent="0.25">
      <c r="A19" s="815"/>
      <c r="B19" s="64" t="s">
        <v>36</v>
      </c>
      <c r="C19" s="65" t="s">
        <v>39</v>
      </c>
      <c r="D19" s="619" t="s">
        <v>352</v>
      </c>
      <c r="E19" s="619" t="s">
        <v>352</v>
      </c>
      <c r="F19" s="619" t="s">
        <v>352</v>
      </c>
      <c r="G19" s="619" t="s">
        <v>352</v>
      </c>
      <c r="H19" s="619" t="s">
        <v>352</v>
      </c>
      <c r="I19" s="619" t="s">
        <v>352</v>
      </c>
      <c r="J19" s="619" t="s">
        <v>352</v>
      </c>
      <c r="K19" s="619" t="s">
        <v>352</v>
      </c>
      <c r="L19" s="700" t="s">
        <v>140</v>
      </c>
      <c r="M19" s="911"/>
    </row>
    <row r="20" spans="1:13" s="161" customFormat="1" ht="28.5" customHeight="1" thickBot="1" x14ac:dyDescent="0.3">
      <c r="A20" s="835"/>
      <c r="B20" s="383" t="s">
        <v>35</v>
      </c>
      <c r="C20" s="383" t="s">
        <v>38</v>
      </c>
      <c r="D20" s="383" t="s">
        <v>97</v>
      </c>
      <c r="E20" s="383" t="s">
        <v>97</v>
      </c>
      <c r="F20" s="383" t="s">
        <v>97</v>
      </c>
      <c r="G20" s="383" t="s">
        <v>97</v>
      </c>
      <c r="H20" s="383" t="s">
        <v>97</v>
      </c>
      <c r="I20" s="383" t="s">
        <v>97</v>
      </c>
      <c r="J20" s="383" t="s">
        <v>97</v>
      </c>
      <c r="K20" s="383" t="s">
        <v>97</v>
      </c>
      <c r="L20" s="700" t="s">
        <v>500</v>
      </c>
      <c r="M20" s="634" t="s">
        <v>529</v>
      </c>
    </row>
    <row r="21" spans="1:13" ht="17.25" customHeight="1" thickBot="1" x14ac:dyDescent="0.3">
      <c r="A21" s="32" t="s">
        <v>192</v>
      </c>
      <c r="B21" s="20"/>
      <c r="C21" s="21"/>
      <c r="D21" s="22"/>
      <c r="E21" s="22"/>
      <c r="F21" s="22"/>
      <c r="G21" s="22"/>
      <c r="H21" s="22"/>
      <c r="I21" s="22"/>
      <c r="J21" s="22"/>
      <c r="K21" s="22"/>
      <c r="L21" s="22"/>
      <c r="M21" s="628"/>
    </row>
    <row r="22" spans="1:13" ht="15.75" x14ac:dyDescent="0.25">
      <c r="A22" s="177" t="s">
        <v>193</v>
      </c>
      <c r="B22" s="178"/>
      <c r="C22" s="178"/>
      <c r="D22" s="178"/>
      <c r="E22" s="178"/>
      <c r="F22" s="178"/>
      <c r="G22" s="178"/>
      <c r="H22" s="178"/>
      <c r="I22" s="178"/>
      <c r="J22" s="178"/>
      <c r="K22" s="178"/>
      <c r="L22" s="178"/>
      <c r="M22" s="179"/>
    </row>
    <row r="23" spans="1:13" ht="28.5" customHeight="1" thickBot="1" x14ac:dyDescent="0.3">
      <c r="A23" s="244" t="s">
        <v>0</v>
      </c>
      <c r="B23" s="234" t="s">
        <v>1</v>
      </c>
      <c r="C23" s="245" t="s">
        <v>15</v>
      </c>
      <c r="D23" s="234" t="s">
        <v>18</v>
      </c>
      <c r="E23" s="234" t="s">
        <v>18</v>
      </c>
      <c r="F23" s="234" t="s">
        <v>18</v>
      </c>
      <c r="G23" s="234" t="s">
        <v>18</v>
      </c>
      <c r="H23" s="234" t="s">
        <v>18</v>
      </c>
      <c r="I23" s="234" t="s">
        <v>18</v>
      </c>
      <c r="J23" s="234" t="s">
        <v>18</v>
      </c>
      <c r="K23" s="234" t="s">
        <v>18</v>
      </c>
      <c r="L23" s="234" t="s">
        <v>19</v>
      </c>
      <c r="M23" s="246" t="s">
        <v>141</v>
      </c>
    </row>
    <row r="24" spans="1:13" ht="29.25" customHeight="1" x14ac:dyDescent="0.25">
      <c r="A24" s="814" t="s">
        <v>195</v>
      </c>
      <c r="B24" s="836" t="s">
        <v>9</v>
      </c>
      <c r="C24" s="218" t="s">
        <v>10</v>
      </c>
      <c r="D24" s="164" t="s">
        <v>29</v>
      </c>
      <c r="E24" s="164" t="s">
        <v>29</v>
      </c>
      <c r="F24" s="164" t="s">
        <v>29</v>
      </c>
      <c r="G24" s="164" t="s">
        <v>29</v>
      </c>
      <c r="H24" s="164" t="s">
        <v>29</v>
      </c>
      <c r="I24" s="164" t="s">
        <v>29</v>
      </c>
      <c r="J24" s="164" t="s">
        <v>29</v>
      </c>
      <c r="K24" s="164" t="s">
        <v>29</v>
      </c>
      <c r="L24" s="700" t="s">
        <v>500</v>
      </c>
      <c r="M24" s="640"/>
    </row>
    <row r="25" spans="1:13" ht="27.75" customHeight="1" thickBot="1" x14ac:dyDescent="0.3">
      <c r="A25" s="815"/>
      <c r="B25" s="817"/>
      <c r="C25" s="164" t="s">
        <v>232</v>
      </c>
      <c r="D25" s="164" t="s">
        <v>30</v>
      </c>
      <c r="E25" s="164" t="s">
        <v>30</v>
      </c>
      <c r="F25" s="164" t="s">
        <v>30</v>
      </c>
      <c r="G25" s="164" t="s">
        <v>30</v>
      </c>
      <c r="H25" s="164" t="s">
        <v>30</v>
      </c>
      <c r="I25" s="164" t="s">
        <v>30</v>
      </c>
      <c r="J25" s="164" t="s">
        <v>30</v>
      </c>
      <c r="K25" s="164" t="s">
        <v>30</v>
      </c>
      <c r="L25" s="700" t="s">
        <v>500</v>
      </c>
      <c r="M25" s="640"/>
    </row>
    <row r="26" spans="1:13" ht="15.75" x14ac:dyDescent="0.25">
      <c r="A26" s="186" t="s">
        <v>194</v>
      </c>
      <c r="B26" s="187"/>
      <c r="C26" s="187"/>
      <c r="D26" s="187"/>
      <c r="E26" s="187"/>
      <c r="F26" s="187"/>
      <c r="G26" s="187"/>
      <c r="H26" s="187"/>
      <c r="I26" s="187"/>
      <c r="J26" s="187"/>
      <c r="K26" s="187"/>
      <c r="L26" s="187"/>
      <c r="M26" s="191"/>
    </row>
    <row r="27" spans="1:13" ht="30.75" customHeight="1" thickBot="1" x14ac:dyDescent="0.3">
      <c r="A27" s="236" t="s">
        <v>0</v>
      </c>
      <c r="B27" s="233" t="s">
        <v>1</v>
      </c>
      <c r="C27" s="237" t="s">
        <v>15</v>
      </c>
      <c r="D27" s="233" t="s">
        <v>18</v>
      </c>
      <c r="E27" s="233" t="s">
        <v>18</v>
      </c>
      <c r="F27" s="233" t="s">
        <v>18</v>
      </c>
      <c r="G27" s="233" t="s">
        <v>18</v>
      </c>
      <c r="H27" s="233" t="s">
        <v>18</v>
      </c>
      <c r="I27" s="233" t="s">
        <v>18</v>
      </c>
      <c r="J27" s="233" t="s">
        <v>18</v>
      </c>
      <c r="K27" s="233" t="s">
        <v>18</v>
      </c>
      <c r="L27" s="233" t="s">
        <v>19</v>
      </c>
      <c r="M27" s="238" t="s">
        <v>141</v>
      </c>
    </row>
    <row r="28" spans="1:13" ht="29.25" customHeight="1" x14ac:dyDescent="0.25">
      <c r="A28" s="814" t="s">
        <v>196</v>
      </c>
      <c r="B28" s="836" t="s">
        <v>11</v>
      </c>
      <c r="C28" s="414" t="s">
        <v>20</v>
      </c>
      <c r="D28" s="93" t="s">
        <v>239</v>
      </c>
      <c r="E28" s="93" t="s">
        <v>239</v>
      </c>
      <c r="F28" s="93" t="s">
        <v>239</v>
      </c>
      <c r="G28" s="93" t="s">
        <v>239</v>
      </c>
      <c r="H28" s="93" t="s">
        <v>239</v>
      </c>
      <c r="I28" s="93" t="s">
        <v>239</v>
      </c>
      <c r="J28" s="93" t="s">
        <v>239</v>
      </c>
      <c r="K28" s="93" t="s">
        <v>239</v>
      </c>
      <c r="L28" s="700" t="s">
        <v>500</v>
      </c>
      <c r="M28" s="821" t="s">
        <v>484</v>
      </c>
    </row>
    <row r="29" spans="1:13" ht="27.75" customHeight="1" thickBot="1" x14ac:dyDescent="0.3">
      <c r="A29" s="835"/>
      <c r="B29" s="837"/>
      <c r="C29" s="415" t="s">
        <v>12</v>
      </c>
      <c r="D29" s="180" t="s">
        <v>240</v>
      </c>
      <c r="E29" s="180" t="s">
        <v>240</v>
      </c>
      <c r="F29" s="180" t="s">
        <v>240</v>
      </c>
      <c r="G29" s="180" t="s">
        <v>240</v>
      </c>
      <c r="H29" s="180" t="s">
        <v>240</v>
      </c>
      <c r="I29" s="180" t="s">
        <v>240</v>
      </c>
      <c r="J29" s="180" t="s">
        <v>240</v>
      </c>
      <c r="K29" s="180" t="s">
        <v>240</v>
      </c>
      <c r="L29" s="701" t="s">
        <v>500</v>
      </c>
      <c r="M29" s="822"/>
    </row>
    <row r="30" spans="1:13" ht="18.75" customHeight="1" x14ac:dyDescent="0.25"/>
    <row r="31" spans="1:13" x14ac:dyDescent="0.25">
      <c r="A31" s="1"/>
      <c r="B31" s="163"/>
      <c r="C31" s="163"/>
      <c r="D31" s="163"/>
      <c r="E31" s="4"/>
      <c r="F31" s="4"/>
    </row>
    <row r="32" spans="1:13" x14ac:dyDescent="0.25">
      <c r="A32" s="1"/>
      <c r="B32" s="163"/>
      <c r="C32" s="163"/>
      <c r="D32" s="163"/>
      <c r="E32" s="4"/>
      <c r="F32" s="4"/>
      <c r="G32" s="856" t="s">
        <v>299</v>
      </c>
      <c r="H32" s="856"/>
      <c r="I32" s="856"/>
      <c r="J32" s="856"/>
      <c r="K32" s="856"/>
    </row>
    <row r="33" spans="1:6" x14ac:dyDescent="0.25">
      <c r="A33" s="1"/>
      <c r="B33" s="163"/>
      <c r="C33" s="163"/>
      <c r="D33" s="163"/>
      <c r="E33" s="4"/>
      <c r="F33" s="4"/>
    </row>
    <row r="34" spans="1:6" x14ac:dyDescent="0.25">
      <c r="A34" s="1"/>
      <c r="B34" s="163"/>
      <c r="C34" s="163"/>
      <c r="D34" s="163"/>
      <c r="E34" s="5"/>
      <c r="F34" s="5"/>
    </row>
    <row r="35" spans="1:6" x14ac:dyDescent="0.25">
      <c r="A35" s="1"/>
      <c r="B35" s="163"/>
      <c r="C35" s="163"/>
      <c r="D35" s="163"/>
      <c r="E35" s="5"/>
      <c r="F35" s="5"/>
    </row>
    <row r="36" spans="1:6" x14ac:dyDescent="0.25">
      <c r="A36" s="1"/>
      <c r="B36" s="163"/>
      <c r="C36" s="163"/>
      <c r="D36" s="163"/>
      <c r="E36" s="5"/>
      <c r="F36" s="5"/>
    </row>
    <row r="37" spans="1:6" x14ac:dyDescent="0.25">
      <c r="A37" s="1"/>
      <c r="B37" s="163"/>
      <c r="C37" s="163"/>
      <c r="D37" s="163"/>
      <c r="E37" s="5"/>
      <c r="F37" s="5"/>
    </row>
    <row r="38" spans="1:6" x14ac:dyDescent="0.25">
      <c r="B38" s="29"/>
      <c r="D38" s="48"/>
      <c r="E38" s="49">
        <v>24.19</v>
      </c>
      <c r="F38" s="49"/>
    </row>
    <row r="39" spans="1:6" x14ac:dyDescent="0.25">
      <c r="B39" s="29"/>
      <c r="E39" s="42">
        <v>18</v>
      </c>
      <c r="F39" s="42"/>
    </row>
  </sheetData>
  <mergeCells count="17">
    <mergeCell ref="M13:M14"/>
    <mergeCell ref="G32:K32"/>
    <mergeCell ref="B28:B29"/>
    <mergeCell ref="C13:C14"/>
    <mergeCell ref="A1:M1"/>
    <mergeCell ref="A5:A6"/>
    <mergeCell ref="A13:A14"/>
    <mergeCell ref="A17:A20"/>
    <mergeCell ref="B24:B25"/>
    <mergeCell ref="A24:A25"/>
    <mergeCell ref="L9:L10"/>
    <mergeCell ref="L13:L14"/>
    <mergeCell ref="M28:M29"/>
    <mergeCell ref="M18:M19"/>
    <mergeCell ref="D9:D10"/>
    <mergeCell ref="A28:A29"/>
    <mergeCell ref="D13:D14"/>
  </mergeCells>
  <conditionalFormatting sqref="P8">
    <cfRule type="colorScale" priority="36">
      <colorScale>
        <cfvo type="min"/>
        <cfvo type="max"/>
        <color rgb="FFFF0000"/>
        <color rgb="FFFFEF9C"/>
      </colorScale>
    </cfRule>
    <cfRule type="colorScale" priority="37">
      <colorScale>
        <cfvo type="min"/>
        <cfvo type="percentile" val="50"/>
        <cfvo type="max"/>
        <color rgb="FFF8696B"/>
        <color rgb="FFFFEB84"/>
        <color rgb="FF63BE7B"/>
      </colorScale>
    </cfRule>
  </conditionalFormatting>
  <conditionalFormatting sqref="L5:L9">
    <cfRule type="cellIs" dxfId="218" priority="17" operator="equal">
      <formula>$P$7</formula>
    </cfRule>
    <cfRule type="cellIs" dxfId="217" priority="18" operator="equal">
      <formula>$P$6</formula>
    </cfRule>
    <cfRule type="cellIs" dxfId="216" priority="19" operator="equal">
      <formula>$P$5</formula>
    </cfRule>
    <cfRule type="cellIs" dxfId="215" priority="20" operator="equal">
      <formula>$P$4</formula>
    </cfRule>
  </conditionalFormatting>
  <conditionalFormatting sqref="L17:L20">
    <cfRule type="cellIs" dxfId="214" priority="13" operator="equal">
      <formula>$P$7</formula>
    </cfRule>
    <cfRule type="cellIs" dxfId="213" priority="14" operator="equal">
      <formula>$P$6</formula>
    </cfRule>
    <cfRule type="cellIs" dxfId="212" priority="15" operator="equal">
      <formula>$P$5</formula>
    </cfRule>
    <cfRule type="cellIs" dxfId="211" priority="16" operator="equal">
      <formula>$P$4</formula>
    </cfRule>
  </conditionalFormatting>
  <conditionalFormatting sqref="L24:L25">
    <cfRule type="cellIs" dxfId="210" priority="9" operator="equal">
      <formula>$P$7</formula>
    </cfRule>
    <cfRule type="cellIs" dxfId="209" priority="10" operator="equal">
      <formula>$P$6</formula>
    </cfRule>
    <cfRule type="cellIs" dxfId="208" priority="11" operator="equal">
      <formula>$P$5</formula>
    </cfRule>
    <cfRule type="cellIs" dxfId="207" priority="12" operator="equal">
      <formula>$P$4</formula>
    </cfRule>
  </conditionalFormatting>
  <conditionalFormatting sqref="L28:L29">
    <cfRule type="cellIs" dxfId="206" priority="5" operator="equal">
      <formula>$P$7</formula>
    </cfRule>
    <cfRule type="cellIs" dxfId="205" priority="6" operator="equal">
      <formula>$P$6</formula>
    </cfRule>
    <cfRule type="cellIs" dxfId="204" priority="7" operator="equal">
      <formula>$P$5</formula>
    </cfRule>
    <cfRule type="cellIs" dxfId="203" priority="8" operator="equal">
      <formula>$P$4</formula>
    </cfRule>
  </conditionalFormatting>
  <conditionalFormatting sqref="L13">
    <cfRule type="cellIs" dxfId="3" priority="1" operator="equal">
      <formula>$P$7</formula>
    </cfRule>
    <cfRule type="cellIs" dxfId="2" priority="2" operator="equal">
      <formula>$P$6</formula>
    </cfRule>
    <cfRule type="cellIs" dxfId="1" priority="3" operator="equal">
      <formula>$P$5</formula>
    </cfRule>
    <cfRule type="cellIs" dxfId="0" priority="4" operator="equal">
      <formula>$P$4</formula>
    </cfRule>
  </conditionalFormatting>
  <dataValidations count="1">
    <dataValidation type="list" allowBlank="1" showInputMessage="1" showErrorMessage="1" sqref="L5:L9 L17:L20 L24:L25 L28:L29 L13" xr:uid="{00000000-0002-0000-1700-000001000000}">
      <formula1>$P$4:$P$7</formula1>
    </dataValidation>
  </dataValidations>
  <pageMargins left="0.51181102362204722" right="0.51181102362204722" top="0.55118110236220474" bottom="0.55118110236220474" header="0.31496062992125984" footer="0.31496062992125984"/>
  <pageSetup paperSize="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sheetPr>
  <dimension ref="A1:P38"/>
  <sheetViews>
    <sheetView zoomScaleNormal="100" workbookViewId="0">
      <selection activeCell="M11" sqref="M11:M12"/>
    </sheetView>
  </sheetViews>
  <sheetFormatPr defaultRowHeight="15" x14ac:dyDescent="0.25"/>
  <cols>
    <col min="1" max="1" width="15" customWidth="1"/>
    <col min="2" max="2" width="45.5703125" customWidth="1"/>
    <col min="3" max="3" width="42.5703125" customWidth="1"/>
    <col min="4" max="4" width="38.85546875" customWidth="1"/>
    <col min="5" max="6" width="8.140625" hidden="1" customWidth="1"/>
    <col min="7" max="7" width="7.85546875" hidden="1" customWidth="1"/>
    <col min="8" max="8" width="10" hidden="1" customWidth="1"/>
    <col min="9" max="10" width="7.28515625" hidden="1" customWidth="1"/>
    <col min="11" max="11" width="8.85546875" hidden="1" customWidth="1"/>
    <col min="13" max="13" width="44.42578125" customWidth="1"/>
    <col min="14" max="14" width="0" hidden="1" customWidth="1"/>
    <col min="15" max="16" width="9.140625" hidden="1" customWidth="1"/>
  </cols>
  <sheetData>
    <row r="1" spans="1:16" ht="18.75" thickBot="1" x14ac:dyDescent="0.3">
      <c r="A1" s="914" t="s">
        <v>535</v>
      </c>
      <c r="B1" s="914"/>
      <c r="C1" s="914"/>
      <c r="D1" s="914"/>
      <c r="E1" s="914"/>
      <c r="F1" s="914"/>
      <c r="G1" s="914"/>
      <c r="H1" s="914"/>
      <c r="I1" s="914"/>
      <c r="J1" s="914"/>
      <c r="K1" s="914"/>
      <c r="L1" s="914"/>
      <c r="M1" s="914"/>
    </row>
    <row r="2" spans="1:16" ht="7.5" hidden="1" customHeight="1" thickBot="1" x14ac:dyDescent="0.3"/>
    <row r="3" spans="1:16" ht="15.75" x14ac:dyDescent="0.25">
      <c r="A3" s="253" t="s">
        <v>190</v>
      </c>
      <c r="B3" s="254"/>
      <c r="C3" s="254"/>
      <c r="D3" s="254"/>
      <c r="E3" s="254"/>
      <c r="F3" s="254"/>
      <c r="G3" s="254"/>
      <c r="H3" s="254"/>
      <c r="I3" s="254"/>
      <c r="J3" s="254"/>
      <c r="K3" s="254"/>
      <c r="L3" s="254"/>
      <c r="M3" s="255"/>
    </row>
    <row r="4" spans="1:16" ht="32.25" customHeight="1" thickBot="1" x14ac:dyDescent="0.3">
      <c r="A4" s="256" t="s">
        <v>0</v>
      </c>
      <c r="B4" s="257" t="s">
        <v>1</v>
      </c>
      <c r="C4" s="258" t="s">
        <v>15</v>
      </c>
      <c r="D4" s="257" t="s">
        <v>18</v>
      </c>
      <c r="E4" s="257" t="s">
        <v>18</v>
      </c>
      <c r="F4" s="257" t="s">
        <v>18</v>
      </c>
      <c r="G4" s="257" t="s">
        <v>18</v>
      </c>
      <c r="H4" s="257" t="s">
        <v>18</v>
      </c>
      <c r="I4" s="257" t="s">
        <v>18</v>
      </c>
      <c r="J4" s="257" t="s">
        <v>18</v>
      </c>
      <c r="K4" s="257" t="s">
        <v>18</v>
      </c>
      <c r="L4" s="257" t="s">
        <v>19</v>
      </c>
      <c r="M4" s="260" t="s">
        <v>141</v>
      </c>
      <c r="O4" s="581"/>
      <c r="P4" s="161" t="s">
        <v>140</v>
      </c>
    </row>
    <row r="5" spans="1:16" s="161" customFormat="1" ht="29.25" customHeight="1" x14ac:dyDescent="0.25">
      <c r="A5" s="814" t="s">
        <v>198</v>
      </c>
      <c r="B5" s="130" t="s">
        <v>42</v>
      </c>
      <c r="C5" s="485" t="s">
        <v>46</v>
      </c>
      <c r="D5" s="747" t="s">
        <v>51</v>
      </c>
      <c r="E5" s="747" t="s">
        <v>51</v>
      </c>
      <c r="F5" s="747" t="s">
        <v>51</v>
      </c>
      <c r="G5" s="747" t="s">
        <v>51</v>
      </c>
      <c r="H5" s="747" t="s">
        <v>51</v>
      </c>
      <c r="I5" s="747" t="s">
        <v>51</v>
      </c>
      <c r="J5" s="747" t="s">
        <v>51</v>
      </c>
      <c r="K5" s="747" t="s">
        <v>51</v>
      </c>
      <c r="L5" s="749" t="s">
        <v>500</v>
      </c>
      <c r="M5" s="654" t="s">
        <v>495</v>
      </c>
      <c r="O5" s="580"/>
      <c r="P5" s="161" t="s">
        <v>470</v>
      </c>
    </row>
    <row r="6" spans="1:16" s="161" customFormat="1" ht="54.75" customHeight="1" x14ac:dyDescent="0.25">
      <c r="A6" s="815"/>
      <c r="B6" s="130" t="s">
        <v>43</v>
      </c>
      <c r="C6" s="130" t="s">
        <v>50</v>
      </c>
      <c r="D6" s="130" t="s">
        <v>53</v>
      </c>
      <c r="E6" s="130" t="s">
        <v>53</v>
      </c>
      <c r="F6" s="130" t="s">
        <v>53</v>
      </c>
      <c r="G6" s="130" t="s">
        <v>53</v>
      </c>
      <c r="H6" s="130" t="s">
        <v>53</v>
      </c>
      <c r="I6" s="130" t="s">
        <v>53</v>
      </c>
      <c r="J6" s="130" t="s">
        <v>53</v>
      </c>
      <c r="K6" s="130" t="s">
        <v>53</v>
      </c>
      <c r="L6" s="749" t="s">
        <v>500</v>
      </c>
      <c r="M6" s="758" t="s">
        <v>486</v>
      </c>
      <c r="O6" s="657"/>
      <c r="P6" s="161" t="s">
        <v>471</v>
      </c>
    </row>
    <row r="7" spans="1:16" ht="29.25" customHeight="1" x14ac:dyDescent="0.25">
      <c r="A7" s="202"/>
      <c r="B7" s="738" t="s">
        <v>44</v>
      </c>
      <c r="C7" s="738" t="s">
        <v>47</v>
      </c>
      <c r="D7" s="616" t="s">
        <v>346</v>
      </c>
      <c r="E7" s="616" t="s">
        <v>346</v>
      </c>
      <c r="F7" s="616" t="s">
        <v>346</v>
      </c>
      <c r="G7" s="616" t="s">
        <v>346</v>
      </c>
      <c r="H7" s="616" t="s">
        <v>346</v>
      </c>
      <c r="I7" s="616" t="s">
        <v>346</v>
      </c>
      <c r="J7" s="616" t="s">
        <v>346</v>
      </c>
      <c r="K7" s="616" t="s">
        <v>346</v>
      </c>
      <c r="L7" s="749" t="s">
        <v>500</v>
      </c>
      <c r="M7" s="758" t="s">
        <v>487</v>
      </c>
      <c r="O7" s="703"/>
      <c r="P7" s="9" t="s">
        <v>500</v>
      </c>
    </row>
    <row r="8" spans="1:16" ht="42.75" customHeight="1" thickBot="1" x14ac:dyDescent="0.3">
      <c r="A8" s="202"/>
      <c r="B8" s="130" t="s">
        <v>35</v>
      </c>
      <c r="C8" s="130" t="s">
        <v>48</v>
      </c>
      <c r="D8" s="290" t="s">
        <v>52</v>
      </c>
      <c r="E8" s="290" t="s">
        <v>52</v>
      </c>
      <c r="F8" s="290" t="s">
        <v>52</v>
      </c>
      <c r="G8" s="290" t="s">
        <v>52</v>
      </c>
      <c r="H8" s="290" t="s">
        <v>52</v>
      </c>
      <c r="I8" s="290" t="s">
        <v>52</v>
      </c>
      <c r="J8" s="290" t="s">
        <v>52</v>
      </c>
      <c r="K8" s="290" t="s">
        <v>52</v>
      </c>
      <c r="L8" s="771" t="s">
        <v>500</v>
      </c>
      <c r="M8" s="723" t="s">
        <v>490</v>
      </c>
      <c r="P8" s="9"/>
    </row>
    <row r="9" spans="1:16" ht="15.75" x14ac:dyDescent="0.25">
      <c r="A9" s="188" t="s">
        <v>191</v>
      </c>
      <c r="B9" s="189"/>
      <c r="C9" s="189"/>
      <c r="D9" s="189"/>
      <c r="E9" s="189"/>
      <c r="F9" s="189"/>
      <c r="G9" s="189"/>
      <c r="H9" s="189"/>
      <c r="I9" s="189"/>
      <c r="J9" s="189"/>
      <c r="K9" s="189"/>
      <c r="L9" s="189"/>
      <c r="M9" s="192"/>
    </row>
    <row r="10" spans="1:16" ht="31.5" customHeight="1" thickBot="1" x14ac:dyDescent="0.3">
      <c r="A10" s="239" t="s">
        <v>0</v>
      </c>
      <c r="B10" s="240" t="s">
        <v>1</v>
      </c>
      <c r="C10" s="241" t="s">
        <v>17</v>
      </c>
      <c r="D10" s="240" t="s">
        <v>18</v>
      </c>
      <c r="E10" s="240" t="s">
        <v>18</v>
      </c>
      <c r="F10" s="240" t="s">
        <v>18</v>
      </c>
      <c r="G10" s="240" t="s">
        <v>18</v>
      </c>
      <c r="H10" s="240" t="s">
        <v>18</v>
      </c>
      <c r="I10" s="240" t="s">
        <v>18</v>
      </c>
      <c r="J10" s="240" t="s">
        <v>18</v>
      </c>
      <c r="K10" s="240" t="s">
        <v>18</v>
      </c>
      <c r="L10" s="240" t="s">
        <v>19</v>
      </c>
      <c r="M10" s="242" t="s">
        <v>141</v>
      </c>
    </row>
    <row r="11" spans="1:16" ht="39.75" customHeight="1" x14ac:dyDescent="0.25">
      <c r="A11" s="815" t="s">
        <v>197</v>
      </c>
      <c r="B11" s="165" t="s">
        <v>6</v>
      </c>
      <c r="C11" s="817" t="s">
        <v>22</v>
      </c>
      <c r="D11" s="836" t="s">
        <v>640</v>
      </c>
      <c r="E11" s="740" t="s">
        <v>246</v>
      </c>
      <c r="F11" s="740" t="s">
        <v>246</v>
      </c>
      <c r="G11" s="740" t="s">
        <v>246</v>
      </c>
      <c r="H11" s="740" t="s">
        <v>246</v>
      </c>
      <c r="I11" s="740" t="s">
        <v>246</v>
      </c>
      <c r="J11" s="740" t="s">
        <v>246</v>
      </c>
      <c r="K11" s="740" t="s">
        <v>246</v>
      </c>
      <c r="L11" s="829" t="s">
        <v>500</v>
      </c>
      <c r="M11" s="935" t="s">
        <v>641</v>
      </c>
    </row>
    <row r="12" spans="1:16" ht="102.75" customHeight="1" thickBot="1" x14ac:dyDescent="0.3">
      <c r="A12" s="835"/>
      <c r="B12" s="165" t="s">
        <v>7</v>
      </c>
      <c r="C12" s="817"/>
      <c r="D12" s="837"/>
      <c r="E12" s="181"/>
      <c r="F12" s="181"/>
      <c r="G12" s="181"/>
      <c r="H12" s="181"/>
      <c r="I12" s="181"/>
      <c r="J12" s="181"/>
      <c r="K12" s="181"/>
      <c r="L12" s="830"/>
      <c r="M12" s="936"/>
    </row>
    <row r="13" spans="1:16" s="161" customFormat="1" ht="15.75" x14ac:dyDescent="0.25">
      <c r="A13" s="543" t="s">
        <v>203</v>
      </c>
      <c r="B13" s="544"/>
      <c r="C13" s="544"/>
      <c r="D13" s="544"/>
      <c r="E13" s="544"/>
      <c r="F13" s="544"/>
      <c r="G13" s="544"/>
      <c r="H13" s="544"/>
      <c r="I13" s="544"/>
      <c r="J13" s="544"/>
      <c r="K13" s="544"/>
      <c r="L13" s="544"/>
      <c r="M13" s="545"/>
    </row>
    <row r="14" spans="1:16" s="161" customFormat="1" ht="32.25" customHeight="1" thickBot="1" x14ac:dyDescent="0.3">
      <c r="A14" s="546" t="s">
        <v>0</v>
      </c>
      <c r="B14" s="547" t="s">
        <v>1</v>
      </c>
      <c r="C14" s="547" t="s">
        <v>15</v>
      </c>
      <c r="D14" s="547" t="s">
        <v>27</v>
      </c>
      <c r="E14" s="547" t="s">
        <v>27</v>
      </c>
      <c r="F14" s="547" t="s">
        <v>27</v>
      </c>
      <c r="G14" s="547" t="s">
        <v>27</v>
      </c>
      <c r="H14" s="547" t="s">
        <v>27</v>
      </c>
      <c r="I14" s="547" t="s">
        <v>27</v>
      </c>
      <c r="J14" s="547" t="s">
        <v>27</v>
      </c>
      <c r="K14" s="547" t="s">
        <v>27</v>
      </c>
      <c r="L14" s="547" t="s">
        <v>19</v>
      </c>
      <c r="M14" s="548" t="s">
        <v>141</v>
      </c>
    </row>
    <row r="15" spans="1:16" s="161" customFormat="1" ht="30.75" customHeight="1" x14ac:dyDescent="0.25">
      <c r="A15" s="814" t="s">
        <v>204</v>
      </c>
      <c r="B15" s="58" t="s">
        <v>31</v>
      </c>
      <c r="C15" s="57" t="s">
        <v>32</v>
      </c>
      <c r="D15" s="724" t="s">
        <v>355</v>
      </c>
      <c r="E15" s="912" t="s">
        <v>355</v>
      </c>
      <c r="F15" s="912" t="s">
        <v>355</v>
      </c>
      <c r="G15" s="912" t="s">
        <v>355</v>
      </c>
      <c r="H15" s="912" t="s">
        <v>355</v>
      </c>
      <c r="I15" s="912" t="s">
        <v>355</v>
      </c>
      <c r="J15" s="912" t="s">
        <v>355</v>
      </c>
      <c r="K15" s="912" t="s">
        <v>355</v>
      </c>
      <c r="L15" s="829" t="s">
        <v>500</v>
      </c>
      <c r="M15" s="871" t="s">
        <v>530</v>
      </c>
    </row>
    <row r="16" spans="1:16" s="161" customFormat="1" ht="23.25" customHeight="1" x14ac:dyDescent="0.25">
      <c r="A16" s="815"/>
      <c r="B16" s="317"/>
      <c r="C16" s="468" t="s">
        <v>261</v>
      </c>
      <c r="D16" s="725"/>
      <c r="E16" s="913"/>
      <c r="F16" s="913"/>
      <c r="G16" s="913"/>
      <c r="H16" s="913"/>
      <c r="I16" s="913"/>
      <c r="J16" s="913"/>
      <c r="K16" s="913"/>
      <c r="L16" s="828"/>
      <c r="M16" s="911"/>
    </row>
    <row r="17" spans="1:13" s="161" customFormat="1" ht="28.5" customHeight="1" x14ac:dyDescent="0.25">
      <c r="A17" s="815"/>
      <c r="B17" s="62" t="s">
        <v>34</v>
      </c>
      <c r="C17" s="62" t="s">
        <v>37</v>
      </c>
      <c r="D17" s="618" t="s">
        <v>353</v>
      </c>
      <c r="E17" s="618" t="s">
        <v>353</v>
      </c>
      <c r="F17" s="618" t="s">
        <v>353</v>
      </c>
      <c r="G17" s="618" t="s">
        <v>353</v>
      </c>
      <c r="H17" s="618" t="s">
        <v>353</v>
      </c>
      <c r="I17" s="618" t="s">
        <v>353</v>
      </c>
      <c r="J17" s="618" t="s">
        <v>353</v>
      </c>
      <c r="K17" s="618" t="s">
        <v>353</v>
      </c>
      <c r="L17" s="749" t="s">
        <v>500</v>
      </c>
      <c r="M17" s="910" t="s">
        <v>531</v>
      </c>
    </row>
    <row r="18" spans="1:13" s="161" customFormat="1" ht="29.25" customHeight="1" x14ac:dyDescent="0.25">
      <c r="A18" s="815"/>
      <c r="B18" s="64" t="s">
        <v>36</v>
      </c>
      <c r="C18" s="65" t="s">
        <v>39</v>
      </c>
      <c r="D18" s="619" t="s">
        <v>352</v>
      </c>
      <c r="E18" s="619" t="s">
        <v>352</v>
      </c>
      <c r="F18" s="619" t="s">
        <v>352</v>
      </c>
      <c r="G18" s="619" t="s">
        <v>352</v>
      </c>
      <c r="H18" s="619" t="s">
        <v>352</v>
      </c>
      <c r="I18" s="619" t="s">
        <v>352</v>
      </c>
      <c r="J18" s="619" t="s">
        <v>352</v>
      </c>
      <c r="K18" s="619" t="s">
        <v>352</v>
      </c>
      <c r="L18" s="749" t="s">
        <v>140</v>
      </c>
      <c r="M18" s="911"/>
    </row>
    <row r="19" spans="1:13" s="161" customFormat="1" ht="42" customHeight="1" thickBot="1" x14ac:dyDescent="0.3">
      <c r="A19" s="202"/>
      <c r="B19" s="383" t="s">
        <v>35</v>
      </c>
      <c r="C19" s="383" t="s">
        <v>38</v>
      </c>
      <c r="D19" s="620" t="s">
        <v>40</v>
      </c>
      <c r="E19" s="620" t="s">
        <v>40</v>
      </c>
      <c r="F19" s="620" t="s">
        <v>40</v>
      </c>
      <c r="G19" s="620" t="s">
        <v>40</v>
      </c>
      <c r="H19" s="620" t="s">
        <v>40</v>
      </c>
      <c r="I19" s="620" t="s">
        <v>40</v>
      </c>
      <c r="J19" s="620" t="s">
        <v>40</v>
      </c>
      <c r="K19" s="620" t="s">
        <v>40</v>
      </c>
      <c r="L19" s="749" t="s">
        <v>500</v>
      </c>
      <c r="M19" s="759" t="s">
        <v>524</v>
      </c>
    </row>
    <row r="20" spans="1:13" ht="17.25" customHeight="1" thickBot="1" x14ac:dyDescent="0.3">
      <c r="A20" s="32" t="s">
        <v>192</v>
      </c>
      <c r="B20" s="20"/>
      <c r="C20" s="21"/>
      <c r="D20" s="22"/>
      <c r="E20" s="22"/>
      <c r="F20" s="22"/>
      <c r="G20" s="22"/>
      <c r="H20" s="22"/>
      <c r="I20" s="22"/>
      <c r="J20" s="22"/>
      <c r="K20" s="22"/>
      <c r="L20" s="22"/>
      <c r="M20" s="628"/>
    </row>
    <row r="21" spans="1:13" ht="17.25" customHeight="1" x14ac:dyDescent="0.25">
      <c r="A21" s="177" t="s">
        <v>193</v>
      </c>
      <c r="B21" s="178"/>
      <c r="C21" s="178"/>
      <c r="D21" s="178"/>
      <c r="E21" s="178"/>
      <c r="F21" s="178"/>
      <c r="G21" s="178"/>
      <c r="H21" s="178"/>
      <c r="I21" s="178"/>
      <c r="J21" s="178"/>
      <c r="K21" s="178"/>
      <c r="L21" s="178"/>
      <c r="M21" s="179"/>
    </row>
    <row r="22" spans="1:13" ht="32.25" customHeight="1" thickBot="1" x14ac:dyDescent="0.3">
      <c r="A22" s="244" t="s">
        <v>0</v>
      </c>
      <c r="B22" s="234" t="s">
        <v>1</v>
      </c>
      <c r="C22" s="245" t="s">
        <v>15</v>
      </c>
      <c r="D22" s="234" t="s">
        <v>18</v>
      </c>
      <c r="E22" s="234" t="s">
        <v>18</v>
      </c>
      <c r="F22" s="234" t="s">
        <v>18</v>
      </c>
      <c r="G22" s="234" t="s">
        <v>18</v>
      </c>
      <c r="H22" s="234" t="s">
        <v>18</v>
      </c>
      <c r="I22" s="234" t="s">
        <v>18</v>
      </c>
      <c r="J22" s="234" t="s">
        <v>18</v>
      </c>
      <c r="K22" s="234" t="s">
        <v>18</v>
      </c>
      <c r="L22" s="234" t="s">
        <v>19</v>
      </c>
      <c r="M22" s="246" t="s">
        <v>141</v>
      </c>
    </row>
    <row r="23" spans="1:13" ht="29.25" customHeight="1" x14ac:dyDescent="0.25">
      <c r="A23" s="814" t="s">
        <v>195</v>
      </c>
      <c r="B23" s="836" t="s">
        <v>9</v>
      </c>
      <c r="C23" s="218" t="s">
        <v>10</v>
      </c>
      <c r="D23" s="218" t="s">
        <v>29</v>
      </c>
      <c r="E23" s="218" t="s">
        <v>29</v>
      </c>
      <c r="F23" s="218" t="s">
        <v>29</v>
      </c>
      <c r="G23" s="218" t="s">
        <v>29</v>
      </c>
      <c r="H23" s="218" t="s">
        <v>29</v>
      </c>
      <c r="I23" s="218" t="s">
        <v>29</v>
      </c>
      <c r="J23" s="218" t="s">
        <v>29</v>
      </c>
      <c r="K23" s="218" t="s">
        <v>29</v>
      </c>
      <c r="L23" s="749" t="s">
        <v>500</v>
      </c>
      <c r="M23" s="635"/>
    </row>
    <row r="24" spans="1:13" ht="29.25" customHeight="1" thickBot="1" x14ac:dyDescent="0.3">
      <c r="A24" s="835"/>
      <c r="B24" s="837"/>
      <c r="C24" s="359" t="s">
        <v>231</v>
      </c>
      <c r="D24" s="359" t="s">
        <v>30</v>
      </c>
      <c r="E24" s="359" t="s">
        <v>30</v>
      </c>
      <c r="F24" s="359" t="s">
        <v>30</v>
      </c>
      <c r="G24" s="359" t="s">
        <v>30</v>
      </c>
      <c r="H24" s="359" t="s">
        <v>30</v>
      </c>
      <c r="I24" s="359" t="s">
        <v>30</v>
      </c>
      <c r="J24" s="359" t="s">
        <v>30</v>
      </c>
      <c r="K24" s="359" t="s">
        <v>30</v>
      </c>
      <c r="L24" s="749" t="s">
        <v>500</v>
      </c>
      <c r="M24" s="636"/>
    </row>
    <row r="25" spans="1:13" ht="15" customHeight="1" x14ac:dyDescent="0.25">
      <c r="A25" s="186" t="s">
        <v>194</v>
      </c>
      <c r="B25" s="187"/>
      <c r="C25" s="187"/>
      <c r="D25" s="187"/>
      <c r="E25" s="187"/>
      <c r="F25" s="187"/>
      <c r="G25" s="187"/>
      <c r="H25" s="187"/>
      <c r="I25" s="187"/>
      <c r="J25" s="187"/>
      <c r="K25" s="187"/>
      <c r="L25" s="187"/>
      <c r="M25" s="191"/>
    </row>
    <row r="26" spans="1:13" ht="30" customHeight="1" thickBot="1" x14ac:dyDescent="0.3">
      <c r="A26" s="236" t="s">
        <v>0</v>
      </c>
      <c r="B26" s="233" t="s">
        <v>1</v>
      </c>
      <c r="C26" s="237" t="s">
        <v>15</v>
      </c>
      <c r="D26" s="233" t="s">
        <v>18</v>
      </c>
      <c r="E26" s="233" t="s">
        <v>18</v>
      </c>
      <c r="F26" s="233" t="s">
        <v>18</v>
      </c>
      <c r="G26" s="233" t="s">
        <v>18</v>
      </c>
      <c r="H26" s="233" t="s">
        <v>18</v>
      </c>
      <c r="I26" s="233" t="s">
        <v>18</v>
      </c>
      <c r="J26" s="233" t="s">
        <v>18</v>
      </c>
      <c r="K26" s="233" t="s">
        <v>18</v>
      </c>
      <c r="L26" s="233" t="s">
        <v>19</v>
      </c>
      <c r="M26" s="238" t="s">
        <v>141</v>
      </c>
    </row>
    <row r="27" spans="1:13" ht="27.75" customHeight="1" x14ac:dyDescent="0.25">
      <c r="A27" s="814" t="s">
        <v>196</v>
      </c>
      <c r="B27" s="836" t="s">
        <v>11</v>
      </c>
      <c r="C27" s="414" t="s">
        <v>20</v>
      </c>
      <c r="D27" s="93" t="s">
        <v>239</v>
      </c>
      <c r="E27" s="93" t="s">
        <v>239</v>
      </c>
      <c r="F27" s="93" t="s">
        <v>239</v>
      </c>
      <c r="G27" s="93" t="s">
        <v>239</v>
      </c>
      <c r="H27" s="93" t="s">
        <v>239</v>
      </c>
      <c r="I27" s="93" t="s">
        <v>239</v>
      </c>
      <c r="J27" s="93" t="s">
        <v>239</v>
      </c>
      <c r="K27" s="93" t="s">
        <v>239</v>
      </c>
      <c r="L27" s="699" t="s">
        <v>500</v>
      </c>
      <c r="M27" s="821" t="s">
        <v>484</v>
      </c>
    </row>
    <row r="28" spans="1:13" ht="28.5" customHeight="1" thickBot="1" x14ac:dyDescent="0.3">
      <c r="A28" s="835"/>
      <c r="B28" s="837"/>
      <c r="C28" s="415" t="s">
        <v>12</v>
      </c>
      <c r="D28" s="180" t="s">
        <v>240</v>
      </c>
      <c r="E28" s="180" t="s">
        <v>240</v>
      </c>
      <c r="F28" s="180" t="s">
        <v>240</v>
      </c>
      <c r="G28" s="180" t="s">
        <v>240</v>
      </c>
      <c r="H28" s="180" t="s">
        <v>240</v>
      </c>
      <c r="I28" s="180" t="s">
        <v>240</v>
      </c>
      <c r="J28" s="180" t="s">
        <v>240</v>
      </c>
      <c r="K28" s="180" t="s">
        <v>240</v>
      </c>
      <c r="L28" s="750" t="s">
        <v>500</v>
      </c>
      <c r="M28" s="822"/>
    </row>
    <row r="29" spans="1:13" ht="20.25" customHeight="1" x14ac:dyDescent="0.25"/>
    <row r="30" spans="1:13" x14ac:dyDescent="0.25">
      <c r="A30" s="1"/>
      <c r="B30" s="163"/>
      <c r="C30" s="163"/>
      <c r="D30" s="163"/>
      <c r="E30" s="4"/>
      <c r="F30" s="4"/>
    </row>
    <row r="31" spans="1:13" x14ac:dyDescent="0.25">
      <c r="A31" s="1"/>
      <c r="B31" s="163"/>
      <c r="C31" s="163"/>
      <c r="D31" s="163"/>
      <c r="E31" s="4"/>
      <c r="F31" s="4"/>
      <c r="G31" s="856" t="s">
        <v>303</v>
      </c>
      <c r="H31" s="856"/>
      <c r="I31" s="856"/>
      <c r="J31" s="856"/>
      <c r="K31" s="856"/>
    </row>
    <row r="32" spans="1:13" x14ac:dyDescent="0.25">
      <c r="A32" s="1"/>
      <c r="B32" s="163"/>
      <c r="C32" s="163"/>
      <c r="D32" s="163"/>
      <c r="E32" s="4"/>
      <c r="F32" s="4"/>
    </row>
    <row r="33" spans="1:6" x14ac:dyDescent="0.25">
      <c r="A33" s="1"/>
      <c r="B33" s="163"/>
      <c r="C33" s="163"/>
      <c r="D33" s="163"/>
      <c r="E33" s="5"/>
      <c r="F33" s="5"/>
    </row>
    <row r="34" spans="1:6" x14ac:dyDescent="0.25">
      <c r="A34" s="1"/>
      <c r="B34" s="163"/>
      <c r="C34" s="163"/>
      <c r="D34" s="163"/>
      <c r="E34" s="5"/>
      <c r="F34" s="5"/>
    </row>
    <row r="35" spans="1:6" x14ac:dyDescent="0.25">
      <c r="A35" s="1"/>
      <c r="B35" s="163"/>
      <c r="C35" s="163"/>
      <c r="D35" s="163"/>
      <c r="E35" s="5"/>
      <c r="F35" s="5"/>
    </row>
    <row r="36" spans="1:6" x14ac:dyDescent="0.25">
      <c r="A36" s="1"/>
      <c r="B36" s="163"/>
      <c r="C36" s="163"/>
      <c r="D36" s="163"/>
      <c r="E36" s="5"/>
      <c r="F36" s="5"/>
    </row>
    <row r="37" spans="1:6" x14ac:dyDescent="0.25">
      <c r="B37" s="29"/>
      <c r="D37" s="48"/>
      <c r="E37" s="49">
        <v>24.19</v>
      </c>
      <c r="F37" s="49"/>
    </row>
    <row r="38" spans="1:6" x14ac:dyDescent="0.25">
      <c r="B38" s="29"/>
      <c r="E38" s="42">
        <v>18</v>
      </c>
      <c r="F38" s="42"/>
    </row>
  </sheetData>
  <mergeCells count="24">
    <mergeCell ref="M15:M16"/>
    <mergeCell ref="M27:M28"/>
    <mergeCell ref="A1:M1"/>
    <mergeCell ref="A5:A6"/>
    <mergeCell ref="B27:B28"/>
    <mergeCell ref="L11:L12"/>
    <mergeCell ref="I15:I16"/>
    <mergeCell ref="J15:J16"/>
    <mergeCell ref="K15:K16"/>
    <mergeCell ref="L15:L16"/>
    <mergeCell ref="M17:M18"/>
    <mergeCell ref="D11:D12"/>
    <mergeCell ref="M11:M12"/>
    <mergeCell ref="G31:K31"/>
    <mergeCell ref="C11:C12"/>
    <mergeCell ref="A15:A18"/>
    <mergeCell ref="B23:B24"/>
    <mergeCell ref="A27:A28"/>
    <mergeCell ref="A11:A12"/>
    <mergeCell ref="A23:A24"/>
    <mergeCell ref="E15:E16"/>
    <mergeCell ref="F15:F16"/>
    <mergeCell ref="G15:G16"/>
    <mergeCell ref="H15:H16"/>
  </mergeCells>
  <conditionalFormatting sqref="P8">
    <cfRule type="colorScale" priority="39">
      <colorScale>
        <cfvo type="min"/>
        <cfvo type="max"/>
        <color rgb="FFFF0000"/>
        <color rgb="FFFFEF9C"/>
      </colorScale>
    </cfRule>
    <cfRule type="colorScale" priority="40">
      <colorScale>
        <cfvo type="min"/>
        <cfvo type="percentile" val="50"/>
        <cfvo type="max"/>
        <color rgb="FFF8696B"/>
        <color rgb="FFFFEB84"/>
        <color rgb="FF63BE7B"/>
      </colorScale>
    </cfRule>
  </conditionalFormatting>
  <conditionalFormatting sqref="L5:L8">
    <cfRule type="cellIs" dxfId="199" priority="17" operator="equal">
      <formula>$P$7</formula>
    </cfRule>
    <cfRule type="cellIs" dxfId="198" priority="18" operator="equal">
      <formula>$P$6</formula>
    </cfRule>
    <cfRule type="cellIs" dxfId="197" priority="19" operator="equal">
      <formula>$P$5</formula>
    </cfRule>
    <cfRule type="cellIs" dxfId="196" priority="20" operator="equal">
      <formula>$P$4</formula>
    </cfRule>
  </conditionalFormatting>
  <conditionalFormatting sqref="L23:L24">
    <cfRule type="cellIs" dxfId="195" priority="13" operator="equal">
      <formula>$P$7</formula>
    </cfRule>
    <cfRule type="cellIs" dxfId="194" priority="14" operator="equal">
      <formula>$P$6</formula>
    </cfRule>
    <cfRule type="cellIs" dxfId="193" priority="15" operator="equal">
      <formula>$P$5</formula>
    </cfRule>
    <cfRule type="cellIs" dxfId="192" priority="16" operator="equal">
      <formula>$P$4</formula>
    </cfRule>
  </conditionalFormatting>
  <conditionalFormatting sqref="L27:L28">
    <cfRule type="cellIs" dxfId="191" priority="9" operator="equal">
      <formula>$P$7</formula>
    </cfRule>
    <cfRule type="cellIs" dxfId="190" priority="10" operator="equal">
      <formula>$P$6</formula>
    </cfRule>
    <cfRule type="cellIs" dxfId="189" priority="11" operator="equal">
      <formula>$P$5</formula>
    </cfRule>
    <cfRule type="cellIs" dxfId="188" priority="12" operator="equal">
      <formula>$P$4</formula>
    </cfRule>
  </conditionalFormatting>
  <conditionalFormatting sqref="L15 L17:L19">
    <cfRule type="cellIs" dxfId="187" priority="5" operator="equal">
      <formula>$P$7</formula>
    </cfRule>
    <cfRule type="cellIs" dxfId="186" priority="6" operator="equal">
      <formula>$P$6</formula>
    </cfRule>
    <cfRule type="cellIs" dxfId="185" priority="7" operator="equal">
      <formula>$P$5</formula>
    </cfRule>
    <cfRule type="cellIs" dxfId="184" priority="8" operator="equal">
      <formula>$P$4</formula>
    </cfRule>
  </conditionalFormatting>
  <conditionalFormatting sqref="L11">
    <cfRule type="cellIs" dxfId="7" priority="1" operator="equal">
      <formula>$P$7</formula>
    </cfRule>
    <cfRule type="cellIs" dxfId="6" priority="2" operator="equal">
      <formula>$P$6</formula>
    </cfRule>
    <cfRule type="cellIs" dxfId="5" priority="3" operator="equal">
      <formula>$P$5</formula>
    </cfRule>
    <cfRule type="cellIs" dxfId="4" priority="4" operator="equal">
      <formula>$P$4</formula>
    </cfRule>
  </conditionalFormatting>
  <dataValidations count="1">
    <dataValidation type="list" allowBlank="1" showInputMessage="1" showErrorMessage="1" sqref="L5:L8 L23:L24 L27:L28 L15 L17:L19 L11" xr:uid="{00000000-0002-0000-1800-000001000000}">
      <formula1>$P$4:$P$7</formula1>
    </dataValidation>
  </dataValidations>
  <pageMargins left="0.51181102362204722" right="0.51181102362204722" top="0.55118110236220474" bottom="0.55118110236220474" header="0.31496062992125984" footer="0.31496062992125984"/>
  <pageSetup paperSize="8"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sheetPr>
  <dimension ref="A1:P40"/>
  <sheetViews>
    <sheetView topLeftCell="A4" zoomScaleNormal="100" workbookViewId="0">
      <selection activeCell="M14" sqref="M14:M15"/>
    </sheetView>
  </sheetViews>
  <sheetFormatPr defaultRowHeight="12.75" x14ac:dyDescent="0.2"/>
  <cols>
    <col min="1" max="1" width="15.85546875" style="149" customWidth="1"/>
    <col min="2" max="2" width="45.5703125" style="149" customWidth="1"/>
    <col min="3" max="3" width="40.5703125" style="149" customWidth="1"/>
    <col min="4" max="4" width="38.7109375" style="149" customWidth="1"/>
    <col min="5" max="6" width="8.140625" style="149" hidden="1" customWidth="1"/>
    <col min="7" max="7" width="7.85546875" style="149" hidden="1" customWidth="1"/>
    <col min="8" max="8" width="10" style="149" hidden="1" customWidth="1"/>
    <col min="9" max="9" width="8.5703125" style="149" hidden="1" customWidth="1"/>
    <col min="10" max="10" width="7.28515625" style="149" hidden="1" customWidth="1"/>
    <col min="11" max="11" width="9.5703125" style="149" hidden="1" customWidth="1"/>
    <col min="12" max="12" width="8.5703125" style="149" customWidth="1"/>
    <col min="13" max="13" width="44.5703125" style="149" customWidth="1"/>
    <col min="14" max="14" width="0" style="149" hidden="1" customWidth="1"/>
    <col min="15" max="16" width="9.140625" style="149" hidden="1" customWidth="1"/>
    <col min="17" max="17" width="15.42578125" style="149" customWidth="1"/>
    <col min="18" max="16384" width="9.140625" style="149"/>
  </cols>
  <sheetData>
    <row r="1" spans="1:16" ht="18.75" thickBot="1" x14ac:dyDescent="0.25">
      <c r="A1" s="816" t="s">
        <v>534</v>
      </c>
      <c r="B1" s="816"/>
      <c r="C1" s="816"/>
      <c r="D1" s="816"/>
      <c r="E1" s="816"/>
      <c r="F1" s="816"/>
      <c r="G1" s="816"/>
      <c r="H1" s="816"/>
      <c r="I1" s="816"/>
      <c r="J1" s="816"/>
      <c r="K1" s="816"/>
      <c r="L1" s="816"/>
      <c r="M1" s="816"/>
    </row>
    <row r="2" spans="1:16" ht="9" hidden="1" customHeight="1" thickBot="1" x14ac:dyDescent="0.25"/>
    <row r="3" spans="1:16" ht="16.5" customHeight="1" x14ac:dyDescent="0.25">
      <c r="A3" s="253" t="s">
        <v>190</v>
      </c>
      <c r="B3" s="564"/>
      <c r="C3" s="564"/>
      <c r="D3" s="564"/>
      <c r="E3" s="564"/>
      <c r="F3" s="564"/>
      <c r="G3" s="564"/>
      <c r="H3" s="564"/>
      <c r="I3" s="564"/>
      <c r="J3" s="564"/>
      <c r="K3" s="564"/>
      <c r="L3" s="564"/>
      <c r="M3" s="565"/>
    </row>
    <row r="4" spans="1:16" ht="32.25" customHeight="1" thickBot="1" x14ac:dyDescent="0.3">
      <c r="A4" s="256" t="s">
        <v>0</v>
      </c>
      <c r="B4" s="257" t="s">
        <v>1</v>
      </c>
      <c r="C4" s="258" t="s">
        <v>15</v>
      </c>
      <c r="D4" s="257" t="s">
        <v>18</v>
      </c>
      <c r="E4" s="257" t="s">
        <v>18</v>
      </c>
      <c r="F4" s="257" t="s">
        <v>18</v>
      </c>
      <c r="G4" s="257" t="s">
        <v>18</v>
      </c>
      <c r="H4" s="257" t="s">
        <v>18</v>
      </c>
      <c r="I4" s="257" t="s">
        <v>18</v>
      </c>
      <c r="J4" s="257" t="s">
        <v>18</v>
      </c>
      <c r="K4" s="257" t="s">
        <v>18</v>
      </c>
      <c r="L4" s="257" t="s">
        <v>19</v>
      </c>
      <c r="M4" s="260" t="s">
        <v>141</v>
      </c>
      <c r="O4" s="581"/>
      <c r="P4" s="161" t="s">
        <v>140</v>
      </c>
    </row>
    <row r="5" spans="1:16" ht="27.75" customHeight="1" x14ac:dyDescent="0.25">
      <c r="A5" s="814" t="s">
        <v>198</v>
      </c>
      <c r="B5" s="836" t="s">
        <v>42</v>
      </c>
      <c r="C5" s="736" t="s">
        <v>46</v>
      </c>
      <c r="D5" s="747" t="s">
        <v>51</v>
      </c>
      <c r="E5" s="747" t="s">
        <v>51</v>
      </c>
      <c r="F5" s="747" t="s">
        <v>51</v>
      </c>
      <c r="G5" s="747" t="s">
        <v>51</v>
      </c>
      <c r="H5" s="747" t="s">
        <v>51</v>
      </c>
      <c r="I5" s="747" t="s">
        <v>51</v>
      </c>
      <c r="J5" s="747" t="s">
        <v>51</v>
      </c>
      <c r="K5" s="747" t="s">
        <v>51</v>
      </c>
      <c r="L5" s="749" t="s">
        <v>500</v>
      </c>
      <c r="M5" s="654" t="s">
        <v>495</v>
      </c>
      <c r="O5" s="580"/>
      <c r="P5" s="161" t="s">
        <v>470</v>
      </c>
    </row>
    <row r="6" spans="1:16" ht="15" customHeight="1" x14ac:dyDescent="0.25">
      <c r="A6" s="815"/>
      <c r="B6" s="897"/>
      <c r="C6" s="740"/>
      <c r="D6" s="733" t="s">
        <v>260</v>
      </c>
      <c r="E6" s="733" t="s">
        <v>260</v>
      </c>
      <c r="F6" s="733" t="s">
        <v>260</v>
      </c>
      <c r="G6" s="733" t="s">
        <v>260</v>
      </c>
      <c r="H6" s="733" t="s">
        <v>260</v>
      </c>
      <c r="I6" s="733" t="s">
        <v>260</v>
      </c>
      <c r="J6" s="733" t="s">
        <v>260</v>
      </c>
      <c r="K6" s="733" t="s">
        <v>260</v>
      </c>
      <c r="L6" s="749" t="s">
        <v>500</v>
      </c>
      <c r="M6" s="758" t="s">
        <v>504</v>
      </c>
      <c r="O6" s="657"/>
      <c r="P6" s="161" t="s">
        <v>471</v>
      </c>
    </row>
    <row r="7" spans="1:16" ht="40.5" customHeight="1" x14ac:dyDescent="0.25">
      <c r="A7" s="815"/>
      <c r="B7" s="130" t="s">
        <v>589</v>
      </c>
      <c r="C7" s="130" t="s">
        <v>50</v>
      </c>
      <c r="D7" s="130" t="s">
        <v>53</v>
      </c>
      <c r="E7" s="130" t="s">
        <v>53</v>
      </c>
      <c r="F7" s="130" t="s">
        <v>53</v>
      </c>
      <c r="G7" s="130" t="s">
        <v>53</v>
      </c>
      <c r="H7" s="130" t="s">
        <v>53</v>
      </c>
      <c r="I7" s="130" t="s">
        <v>53</v>
      </c>
      <c r="J7" s="130" t="s">
        <v>53</v>
      </c>
      <c r="K7" s="130" t="s">
        <v>53</v>
      </c>
      <c r="L7" s="749" t="s">
        <v>500</v>
      </c>
      <c r="M7" s="758" t="s">
        <v>590</v>
      </c>
      <c r="O7" s="726"/>
      <c r="P7" s="72" t="s">
        <v>500</v>
      </c>
    </row>
    <row r="8" spans="1:16" ht="27" customHeight="1" x14ac:dyDescent="0.2">
      <c r="A8" s="202"/>
      <c r="B8" s="738" t="s">
        <v>44</v>
      </c>
      <c r="C8" s="738" t="s">
        <v>47</v>
      </c>
      <c r="D8" s="616" t="s">
        <v>346</v>
      </c>
      <c r="E8" s="616" t="s">
        <v>346</v>
      </c>
      <c r="F8" s="616" t="s">
        <v>346</v>
      </c>
      <c r="G8" s="616" t="s">
        <v>346</v>
      </c>
      <c r="H8" s="616" t="s">
        <v>346</v>
      </c>
      <c r="I8" s="616" t="s">
        <v>346</v>
      </c>
      <c r="J8" s="616" t="s">
        <v>346</v>
      </c>
      <c r="K8" s="616" t="s">
        <v>346</v>
      </c>
      <c r="L8" s="749" t="s">
        <v>500</v>
      </c>
      <c r="M8" s="758" t="s">
        <v>505</v>
      </c>
    </row>
    <row r="9" spans="1:16" ht="39" customHeight="1" x14ac:dyDescent="0.2">
      <c r="A9" s="202"/>
      <c r="B9" s="130" t="s">
        <v>35</v>
      </c>
      <c r="C9" s="130" t="s">
        <v>48</v>
      </c>
      <c r="D9" s="615" t="s">
        <v>52</v>
      </c>
      <c r="E9" s="615" t="s">
        <v>52</v>
      </c>
      <c r="F9" s="615" t="s">
        <v>52</v>
      </c>
      <c r="G9" s="615" t="s">
        <v>52</v>
      </c>
      <c r="H9" s="615" t="s">
        <v>52</v>
      </c>
      <c r="I9" s="615" t="s">
        <v>52</v>
      </c>
      <c r="J9" s="615" t="s">
        <v>52</v>
      </c>
      <c r="K9" s="615" t="s">
        <v>52</v>
      </c>
      <c r="L9" s="749" t="s">
        <v>500</v>
      </c>
      <c r="M9" s="758" t="s">
        <v>490</v>
      </c>
    </row>
    <row r="10" spans="1:16" ht="28.5" customHeight="1" x14ac:dyDescent="0.2">
      <c r="A10" s="202" t="s">
        <v>202</v>
      </c>
      <c r="B10" s="747" t="s">
        <v>45</v>
      </c>
      <c r="C10" s="738" t="s">
        <v>274</v>
      </c>
      <c r="D10" s="873" t="s">
        <v>347</v>
      </c>
      <c r="E10" s="873" t="s">
        <v>347</v>
      </c>
      <c r="F10" s="873" t="s">
        <v>347</v>
      </c>
      <c r="G10" s="873" t="s">
        <v>347</v>
      </c>
      <c r="H10" s="873" t="s">
        <v>347</v>
      </c>
      <c r="I10" s="873" t="s">
        <v>347</v>
      </c>
      <c r="J10" s="873" t="s">
        <v>347</v>
      </c>
      <c r="K10" s="873" t="s">
        <v>347</v>
      </c>
      <c r="L10" s="827" t="s">
        <v>500</v>
      </c>
      <c r="M10" s="758" t="s">
        <v>491</v>
      </c>
    </row>
    <row r="11" spans="1:16" ht="30" customHeight="1" thickBot="1" x14ac:dyDescent="0.25">
      <c r="A11" s="202"/>
      <c r="B11" s="150"/>
      <c r="C11" s="737" t="s">
        <v>49</v>
      </c>
      <c r="D11" s="874"/>
      <c r="E11" s="874"/>
      <c r="F11" s="874"/>
      <c r="G11" s="874"/>
      <c r="H11" s="874"/>
      <c r="I11" s="874"/>
      <c r="J11" s="874"/>
      <c r="K11" s="874"/>
      <c r="L11" s="830"/>
      <c r="M11" s="723" t="s">
        <v>492</v>
      </c>
    </row>
    <row r="12" spans="1:16" ht="18" customHeight="1" x14ac:dyDescent="0.25">
      <c r="A12" s="188" t="s">
        <v>191</v>
      </c>
      <c r="B12" s="562"/>
      <c r="C12" s="562"/>
      <c r="D12" s="562"/>
      <c r="E12" s="562"/>
      <c r="F12" s="562"/>
      <c r="G12" s="562"/>
      <c r="H12" s="562"/>
      <c r="I12" s="562"/>
      <c r="J12" s="562"/>
      <c r="K12" s="562"/>
      <c r="L12" s="562"/>
      <c r="M12" s="563"/>
    </row>
    <row r="13" spans="1:16" ht="30.75" customHeight="1" thickBot="1" x14ac:dyDescent="0.25">
      <c r="A13" s="239" t="s">
        <v>0</v>
      </c>
      <c r="B13" s="240" t="s">
        <v>1</v>
      </c>
      <c r="C13" s="241" t="s">
        <v>17</v>
      </c>
      <c r="D13" s="240" t="s">
        <v>18</v>
      </c>
      <c r="E13" s="240" t="s">
        <v>18</v>
      </c>
      <c r="F13" s="240" t="s">
        <v>18</v>
      </c>
      <c r="G13" s="240" t="s">
        <v>18</v>
      </c>
      <c r="H13" s="240" t="s">
        <v>18</v>
      </c>
      <c r="I13" s="240" t="s">
        <v>18</v>
      </c>
      <c r="J13" s="240" t="s">
        <v>18</v>
      </c>
      <c r="K13" s="240" t="s">
        <v>18</v>
      </c>
      <c r="L13" s="240" t="s">
        <v>19</v>
      </c>
      <c r="M13" s="242" t="s">
        <v>141</v>
      </c>
    </row>
    <row r="14" spans="1:16" ht="42" customHeight="1" x14ac:dyDescent="0.2">
      <c r="A14" s="815" t="s">
        <v>197</v>
      </c>
      <c r="B14" s="165" t="s">
        <v>6</v>
      </c>
      <c r="C14" s="817" t="s">
        <v>22</v>
      </c>
      <c r="D14" s="836" t="s">
        <v>638</v>
      </c>
      <c r="E14" s="740" t="s">
        <v>275</v>
      </c>
      <c r="F14" s="740" t="s">
        <v>275</v>
      </c>
      <c r="G14" s="740" t="s">
        <v>275</v>
      </c>
      <c r="H14" s="740" t="s">
        <v>275</v>
      </c>
      <c r="I14" s="740" t="s">
        <v>275</v>
      </c>
      <c r="J14" s="740" t="s">
        <v>275</v>
      </c>
      <c r="K14" s="740" t="s">
        <v>275</v>
      </c>
      <c r="L14" s="827" t="s">
        <v>500</v>
      </c>
      <c r="M14" s="821" t="s">
        <v>639</v>
      </c>
    </row>
    <row r="15" spans="1:16" ht="78.75" customHeight="1" thickBot="1" x14ac:dyDescent="0.25">
      <c r="A15" s="835"/>
      <c r="B15" s="165" t="s">
        <v>7</v>
      </c>
      <c r="C15" s="817"/>
      <c r="D15" s="837"/>
      <c r="E15" s="181"/>
      <c r="F15" s="181"/>
      <c r="G15" s="181"/>
      <c r="H15" s="181"/>
      <c r="I15" s="181"/>
      <c r="J15" s="181"/>
      <c r="K15" s="181"/>
      <c r="L15" s="830"/>
      <c r="M15" s="822"/>
    </row>
    <row r="16" spans="1:16" ht="15.75" x14ac:dyDescent="0.25">
      <c r="A16" s="543" t="s">
        <v>203</v>
      </c>
      <c r="B16" s="560"/>
      <c r="C16" s="560"/>
      <c r="D16" s="560"/>
      <c r="E16" s="560"/>
      <c r="F16" s="560"/>
      <c r="G16" s="560"/>
      <c r="H16" s="560"/>
      <c r="I16" s="560"/>
      <c r="J16" s="560"/>
      <c r="K16" s="560"/>
      <c r="L16" s="560"/>
      <c r="M16" s="561"/>
    </row>
    <row r="17" spans="1:13" ht="30.75" customHeight="1" thickBot="1" x14ac:dyDescent="0.25">
      <c r="A17" s="546" t="s">
        <v>0</v>
      </c>
      <c r="B17" s="547" t="s">
        <v>1</v>
      </c>
      <c r="C17" s="547" t="s">
        <v>15</v>
      </c>
      <c r="D17" s="547" t="s">
        <v>27</v>
      </c>
      <c r="E17" s="547" t="s">
        <v>27</v>
      </c>
      <c r="F17" s="547" t="s">
        <v>27</v>
      </c>
      <c r="G17" s="547" t="s">
        <v>27</v>
      </c>
      <c r="H17" s="547" t="s">
        <v>27</v>
      </c>
      <c r="I17" s="547" t="s">
        <v>27</v>
      </c>
      <c r="J17" s="547" t="s">
        <v>27</v>
      </c>
      <c r="K17" s="547" t="s">
        <v>27</v>
      </c>
      <c r="L17" s="547" t="s">
        <v>19</v>
      </c>
      <c r="M17" s="548" t="s">
        <v>141</v>
      </c>
    </row>
    <row r="18" spans="1:13" ht="41.25" customHeight="1" x14ac:dyDescent="0.2">
      <c r="A18" s="814" t="s">
        <v>204</v>
      </c>
      <c r="B18" s="385" t="s">
        <v>31</v>
      </c>
      <c r="C18" s="57" t="s">
        <v>32</v>
      </c>
      <c r="D18" s="753" t="s">
        <v>348</v>
      </c>
      <c r="E18" s="753" t="s">
        <v>379</v>
      </c>
      <c r="F18" s="753" t="s">
        <v>380</v>
      </c>
      <c r="G18" s="753" t="s">
        <v>381</v>
      </c>
      <c r="H18" s="753" t="s">
        <v>382</v>
      </c>
      <c r="I18" s="753" t="s">
        <v>383</v>
      </c>
      <c r="J18" s="753" t="s">
        <v>384</v>
      </c>
      <c r="K18" s="753" t="s">
        <v>385</v>
      </c>
      <c r="L18" s="749" t="s">
        <v>500</v>
      </c>
      <c r="M18" s="731" t="s">
        <v>588</v>
      </c>
    </row>
    <row r="19" spans="1:13" ht="27" customHeight="1" x14ac:dyDescent="0.2">
      <c r="A19" s="815"/>
      <c r="B19" s="62" t="s">
        <v>34</v>
      </c>
      <c r="C19" s="62" t="s">
        <v>37</v>
      </c>
      <c r="D19" s="618" t="s">
        <v>349</v>
      </c>
      <c r="E19" s="618" t="s">
        <v>386</v>
      </c>
      <c r="F19" s="618" t="s">
        <v>387</v>
      </c>
      <c r="G19" s="618" t="s">
        <v>388</v>
      </c>
      <c r="H19" s="618" t="s">
        <v>389</v>
      </c>
      <c r="I19" s="618" t="s">
        <v>390</v>
      </c>
      <c r="J19" s="618" t="s">
        <v>391</v>
      </c>
      <c r="K19" s="618" t="s">
        <v>392</v>
      </c>
      <c r="L19" s="749" t="s">
        <v>500</v>
      </c>
      <c r="M19" s="910" t="s">
        <v>587</v>
      </c>
    </row>
    <row r="20" spans="1:13" ht="27" customHeight="1" x14ac:dyDescent="0.2">
      <c r="A20" s="815"/>
      <c r="B20" s="64" t="s">
        <v>36</v>
      </c>
      <c r="C20" s="65" t="s">
        <v>39</v>
      </c>
      <c r="D20" s="619" t="s">
        <v>350</v>
      </c>
      <c r="E20" s="619" t="s">
        <v>393</v>
      </c>
      <c r="F20" s="619" t="s">
        <v>394</v>
      </c>
      <c r="G20" s="619" t="s">
        <v>395</v>
      </c>
      <c r="H20" s="619" t="s">
        <v>396</v>
      </c>
      <c r="I20" s="619" t="s">
        <v>397</v>
      </c>
      <c r="J20" s="619" t="s">
        <v>398</v>
      </c>
      <c r="K20" s="619" t="s">
        <v>399</v>
      </c>
      <c r="L20" s="749" t="s">
        <v>140</v>
      </c>
      <c r="M20" s="911"/>
    </row>
    <row r="21" spans="1:13" ht="27" customHeight="1" thickBot="1" x14ac:dyDescent="0.25">
      <c r="A21" s="835"/>
      <c r="B21" s="383" t="s">
        <v>35</v>
      </c>
      <c r="C21" s="383" t="s">
        <v>38</v>
      </c>
      <c r="D21" s="383" t="s">
        <v>579</v>
      </c>
      <c r="E21" s="383" t="s">
        <v>40</v>
      </c>
      <c r="F21" s="383" t="s">
        <v>40</v>
      </c>
      <c r="G21" s="383" t="s">
        <v>40</v>
      </c>
      <c r="H21" s="383" t="s">
        <v>40</v>
      </c>
      <c r="I21" s="383" t="s">
        <v>40</v>
      </c>
      <c r="J21" s="383" t="s">
        <v>40</v>
      </c>
      <c r="K21" s="383" t="s">
        <v>40</v>
      </c>
      <c r="L21" s="749" t="s">
        <v>500</v>
      </c>
      <c r="M21" s="634" t="s">
        <v>532</v>
      </c>
    </row>
    <row r="22" spans="1:13" ht="16.5" customHeight="1" thickBot="1" x14ac:dyDescent="0.25">
      <c r="A22" s="32" t="s">
        <v>192</v>
      </c>
      <c r="B22" s="151"/>
      <c r="C22" s="21"/>
      <c r="D22" s="22"/>
      <c r="E22" s="22"/>
      <c r="F22" s="22"/>
      <c r="G22" s="22"/>
      <c r="H22" s="22"/>
      <c r="I22" s="22"/>
      <c r="J22" s="22"/>
      <c r="K22" s="22"/>
      <c r="L22" s="22"/>
      <c r="M22" s="628"/>
    </row>
    <row r="23" spans="1:13" ht="17.25" customHeight="1" x14ac:dyDescent="0.2">
      <c r="A23" s="557" t="s">
        <v>193</v>
      </c>
      <c r="B23" s="558"/>
      <c r="C23" s="558"/>
      <c r="D23" s="558"/>
      <c r="E23" s="558"/>
      <c r="F23" s="558"/>
      <c r="G23" s="558"/>
      <c r="H23" s="558"/>
      <c r="I23" s="558"/>
      <c r="J23" s="558"/>
      <c r="K23" s="558"/>
      <c r="L23" s="558"/>
      <c r="M23" s="559"/>
    </row>
    <row r="24" spans="1:13" ht="32.25" customHeight="1" thickBot="1" x14ac:dyDescent="0.25">
      <c r="A24" s="244" t="s">
        <v>0</v>
      </c>
      <c r="B24" s="234" t="s">
        <v>1</v>
      </c>
      <c r="C24" s="245" t="s">
        <v>15</v>
      </c>
      <c r="D24" s="234" t="s">
        <v>18</v>
      </c>
      <c r="E24" s="234" t="s">
        <v>18</v>
      </c>
      <c r="F24" s="234" t="s">
        <v>18</v>
      </c>
      <c r="G24" s="234" t="s">
        <v>18</v>
      </c>
      <c r="H24" s="234" t="s">
        <v>18</v>
      </c>
      <c r="I24" s="234" t="s">
        <v>18</v>
      </c>
      <c r="J24" s="234" t="s">
        <v>18</v>
      </c>
      <c r="K24" s="234" t="s">
        <v>18</v>
      </c>
      <c r="L24" s="234" t="s">
        <v>19</v>
      </c>
      <c r="M24" s="246" t="s">
        <v>141</v>
      </c>
    </row>
    <row r="25" spans="1:13" ht="27.75" customHeight="1" x14ac:dyDescent="0.2">
      <c r="A25" s="26" t="s">
        <v>195</v>
      </c>
      <c r="B25" s="836" t="s">
        <v>9</v>
      </c>
      <c r="C25" s="218" t="s">
        <v>10</v>
      </c>
      <c r="D25" s="218" t="s">
        <v>29</v>
      </c>
      <c r="E25" s="218" t="s">
        <v>29</v>
      </c>
      <c r="F25" s="218" t="s">
        <v>29</v>
      </c>
      <c r="G25" s="218" t="s">
        <v>29</v>
      </c>
      <c r="H25" s="218" t="s">
        <v>29</v>
      </c>
      <c r="I25" s="218" t="s">
        <v>29</v>
      </c>
      <c r="J25" s="218" t="s">
        <v>29</v>
      </c>
      <c r="K25" s="218" t="s">
        <v>29</v>
      </c>
      <c r="L25" s="749" t="s">
        <v>500</v>
      </c>
      <c r="M25" s="821"/>
    </row>
    <row r="26" spans="1:13" ht="28.5" customHeight="1" thickBot="1" x14ac:dyDescent="0.25">
      <c r="A26" s="389"/>
      <c r="B26" s="897"/>
      <c r="C26" s="60" t="s">
        <v>236</v>
      </c>
      <c r="D26" s="60" t="s">
        <v>30</v>
      </c>
      <c r="E26" s="60" t="s">
        <v>30</v>
      </c>
      <c r="F26" s="60" t="s">
        <v>30</v>
      </c>
      <c r="G26" s="60" t="s">
        <v>30</v>
      </c>
      <c r="H26" s="60" t="s">
        <v>30</v>
      </c>
      <c r="I26" s="60" t="s">
        <v>30</v>
      </c>
      <c r="J26" s="60" t="s">
        <v>30</v>
      </c>
      <c r="K26" s="60" t="s">
        <v>30</v>
      </c>
      <c r="L26" s="749" t="s">
        <v>500</v>
      </c>
      <c r="M26" s="822"/>
    </row>
    <row r="27" spans="1:13" ht="15.75" x14ac:dyDescent="0.2">
      <c r="A27" s="554" t="s">
        <v>194</v>
      </c>
      <c r="B27" s="555"/>
      <c r="C27" s="555"/>
      <c r="D27" s="555"/>
      <c r="E27" s="555"/>
      <c r="F27" s="555"/>
      <c r="G27" s="555"/>
      <c r="H27" s="555"/>
      <c r="I27" s="555"/>
      <c r="J27" s="555"/>
      <c r="K27" s="555"/>
      <c r="L27" s="555"/>
      <c r="M27" s="556"/>
    </row>
    <row r="28" spans="1:13" ht="29.25" customHeight="1" thickBot="1" x14ac:dyDescent="0.25">
      <c r="A28" s="236" t="s">
        <v>0</v>
      </c>
      <c r="B28" s="233" t="s">
        <v>1</v>
      </c>
      <c r="C28" s="237" t="s">
        <v>15</v>
      </c>
      <c r="D28" s="233" t="s">
        <v>18</v>
      </c>
      <c r="E28" s="233" t="s">
        <v>18</v>
      </c>
      <c r="F28" s="233" t="s">
        <v>18</v>
      </c>
      <c r="G28" s="233" t="s">
        <v>18</v>
      </c>
      <c r="H28" s="233" t="s">
        <v>18</v>
      </c>
      <c r="I28" s="233" t="s">
        <v>18</v>
      </c>
      <c r="J28" s="233" t="s">
        <v>18</v>
      </c>
      <c r="K28" s="233" t="s">
        <v>18</v>
      </c>
      <c r="L28" s="233" t="s">
        <v>19</v>
      </c>
      <c r="M28" s="238" t="s">
        <v>141</v>
      </c>
    </row>
    <row r="29" spans="1:13" ht="27.75" customHeight="1" x14ac:dyDescent="0.2">
      <c r="A29" s="202" t="s">
        <v>196</v>
      </c>
      <c r="B29" s="836" t="s">
        <v>11</v>
      </c>
      <c r="C29" s="414" t="s">
        <v>20</v>
      </c>
      <c r="D29" s="93" t="s">
        <v>239</v>
      </c>
      <c r="E29" s="93" t="s">
        <v>239</v>
      </c>
      <c r="F29" s="93" t="s">
        <v>239</v>
      </c>
      <c r="G29" s="93" t="s">
        <v>239</v>
      </c>
      <c r="H29" s="93" t="s">
        <v>239</v>
      </c>
      <c r="I29" s="93" t="s">
        <v>239</v>
      </c>
      <c r="J29" s="93" t="s">
        <v>239</v>
      </c>
      <c r="K29" s="93" t="s">
        <v>239</v>
      </c>
      <c r="L29" s="699" t="s">
        <v>500</v>
      </c>
      <c r="M29" s="821" t="s">
        <v>484</v>
      </c>
    </row>
    <row r="30" spans="1:13" ht="27.75" customHeight="1" thickBot="1" x14ac:dyDescent="0.25">
      <c r="A30" s="199"/>
      <c r="B30" s="837"/>
      <c r="C30" s="415" t="s">
        <v>12</v>
      </c>
      <c r="D30" s="180" t="s">
        <v>240</v>
      </c>
      <c r="E30" s="180" t="s">
        <v>240</v>
      </c>
      <c r="F30" s="180" t="s">
        <v>240</v>
      </c>
      <c r="G30" s="180" t="s">
        <v>240</v>
      </c>
      <c r="H30" s="180" t="s">
        <v>240</v>
      </c>
      <c r="I30" s="180" t="s">
        <v>240</v>
      </c>
      <c r="J30" s="180" t="s">
        <v>240</v>
      </c>
      <c r="K30" s="180" t="s">
        <v>240</v>
      </c>
      <c r="L30" s="750" t="s">
        <v>500</v>
      </c>
      <c r="M30" s="822"/>
    </row>
    <row r="31" spans="1:13" ht="18.75" customHeight="1" x14ac:dyDescent="0.2"/>
    <row r="32" spans="1:13" x14ac:dyDescent="0.2">
      <c r="A32" s="152"/>
      <c r="B32" s="152"/>
      <c r="C32" s="152"/>
      <c r="D32" s="152"/>
      <c r="E32" s="153"/>
      <c r="F32" s="153"/>
      <c r="G32" s="156"/>
      <c r="H32" s="489"/>
      <c r="I32" s="489" t="s">
        <v>304</v>
      </c>
    </row>
    <row r="33" spans="1:6" x14ac:dyDescent="0.2">
      <c r="A33" s="152"/>
      <c r="B33" s="152"/>
      <c r="C33" s="152"/>
      <c r="D33" s="152"/>
      <c r="E33" s="153"/>
      <c r="F33" s="153"/>
    </row>
    <row r="34" spans="1:6" x14ac:dyDescent="0.2">
      <c r="A34" s="152"/>
      <c r="B34" s="152"/>
      <c r="C34" s="152"/>
      <c r="D34" s="152"/>
      <c r="E34" s="153"/>
      <c r="F34" s="153"/>
    </row>
    <row r="35" spans="1:6" x14ac:dyDescent="0.2">
      <c r="A35" s="152"/>
      <c r="B35" s="152"/>
      <c r="C35" s="152"/>
      <c r="D35" s="152"/>
      <c r="E35" s="154"/>
      <c r="F35" s="154"/>
    </row>
    <row r="36" spans="1:6" x14ac:dyDescent="0.2">
      <c r="A36" s="152"/>
      <c r="B36" s="152"/>
      <c r="C36" s="152"/>
      <c r="D36" s="152"/>
      <c r="E36" s="154"/>
      <c r="F36" s="154"/>
    </row>
    <row r="37" spans="1:6" x14ac:dyDescent="0.2">
      <c r="A37" s="152"/>
      <c r="B37" s="152"/>
      <c r="C37" s="152"/>
      <c r="D37" s="152"/>
      <c r="E37" s="154"/>
      <c r="F37" s="154"/>
    </row>
    <row r="38" spans="1:6" x14ac:dyDescent="0.2">
      <c r="A38" s="152"/>
      <c r="B38" s="152"/>
      <c r="C38" s="152"/>
      <c r="D38" s="152"/>
      <c r="E38" s="154"/>
      <c r="F38" s="154"/>
    </row>
    <row r="39" spans="1:6" x14ac:dyDescent="0.2">
      <c r="B39" s="29"/>
      <c r="E39" s="155">
        <v>24.19</v>
      </c>
      <c r="F39" s="155"/>
    </row>
    <row r="40" spans="1:6" x14ac:dyDescent="0.2">
      <c r="B40" s="29"/>
      <c r="D40" s="156"/>
      <c r="E40" s="157">
        <v>18</v>
      </c>
      <c r="F40" s="157"/>
    </row>
  </sheetData>
  <mergeCells count="23">
    <mergeCell ref="A1:M1"/>
    <mergeCell ref="D10:D11"/>
    <mergeCell ref="A5:A7"/>
    <mergeCell ref="C14:C15"/>
    <mergeCell ref="J10:J11"/>
    <mergeCell ref="K10:K11"/>
    <mergeCell ref="E10:E11"/>
    <mergeCell ref="F10:F11"/>
    <mergeCell ref="G10:G11"/>
    <mergeCell ref="H10:H11"/>
    <mergeCell ref="L14:L15"/>
    <mergeCell ref="L10:L11"/>
    <mergeCell ref="D14:D15"/>
    <mergeCell ref="M14:M15"/>
    <mergeCell ref="M29:M30"/>
    <mergeCell ref="B29:B30"/>
    <mergeCell ref="B25:B26"/>
    <mergeCell ref="B5:B6"/>
    <mergeCell ref="A14:A15"/>
    <mergeCell ref="M25:M26"/>
    <mergeCell ref="I10:I11"/>
    <mergeCell ref="M19:M20"/>
    <mergeCell ref="A18:A21"/>
  </mergeCells>
  <conditionalFormatting sqref="L5:L10">
    <cfRule type="cellIs" dxfId="180" priority="17" operator="equal">
      <formula>$P$7</formula>
    </cfRule>
    <cfRule type="cellIs" dxfId="179" priority="18" operator="equal">
      <formula>$P$6</formula>
    </cfRule>
    <cfRule type="cellIs" dxfId="178" priority="19" operator="equal">
      <formula>$P$5</formula>
    </cfRule>
    <cfRule type="cellIs" dxfId="177" priority="20" operator="equal">
      <formula>$P$4</formula>
    </cfRule>
  </conditionalFormatting>
  <conditionalFormatting sqref="L18:L21">
    <cfRule type="cellIs" dxfId="176" priority="13" operator="equal">
      <formula>$P$7</formula>
    </cfRule>
    <cfRule type="cellIs" dxfId="175" priority="14" operator="equal">
      <formula>$P$6</formula>
    </cfRule>
    <cfRule type="cellIs" dxfId="174" priority="15" operator="equal">
      <formula>$P$5</formula>
    </cfRule>
    <cfRule type="cellIs" dxfId="173" priority="16" operator="equal">
      <formula>$P$4</formula>
    </cfRule>
  </conditionalFormatting>
  <conditionalFormatting sqref="L25:L26">
    <cfRule type="cellIs" dxfId="172" priority="9" operator="equal">
      <formula>$P$7</formula>
    </cfRule>
    <cfRule type="cellIs" dxfId="171" priority="10" operator="equal">
      <formula>$P$6</formula>
    </cfRule>
    <cfRule type="cellIs" dxfId="170" priority="11" operator="equal">
      <formula>$P$5</formula>
    </cfRule>
    <cfRule type="cellIs" dxfId="169" priority="12" operator="equal">
      <formula>$P$4</formula>
    </cfRule>
  </conditionalFormatting>
  <conditionalFormatting sqref="L29:L30">
    <cfRule type="cellIs" dxfId="168" priority="5" operator="equal">
      <formula>$P$7</formula>
    </cfRule>
    <cfRule type="cellIs" dxfId="167" priority="6" operator="equal">
      <formula>$P$6</formula>
    </cfRule>
    <cfRule type="cellIs" dxfId="166" priority="7" operator="equal">
      <formula>$P$5</formula>
    </cfRule>
    <cfRule type="cellIs" dxfId="165" priority="8" operator="equal">
      <formula>$P$4</formula>
    </cfRule>
  </conditionalFormatting>
  <conditionalFormatting sqref="L14">
    <cfRule type="cellIs" dxfId="11" priority="1" operator="equal">
      <formula>$P$7</formula>
    </cfRule>
    <cfRule type="cellIs" dxfId="10" priority="2" operator="equal">
      <formula>$P$6</formula>
    </cfRule>
    <cfRule type="cellIs" dxfId="9" priority="3" operator="equal">
      <formula>$P$5</formula>
    </cfRule>
    <cfRule type="cellIs" dxfId="8" priority="4" operator="equal">
      <formula>$P$4</formula>
    </cfRule>
  </conditionalFormatting>
  <dataValidations count="1">
    <dataValidation type="list" allowBlank="1" showInputMessage="1" showErrorMessage="1" sqref="L29:L30 L18:L21 L25:L26 L5:L10 L14" xr:uid="{00000000-0002-0000-1900-000001000000}">
      <formula1>$P$4:$P$7</formula1>
    </dataValidation>
  </dataValidations>
  <pageMargins left="0.51181102362204722" right="0.51181102362204722" top="0.55118110236220474" bottom="0.35433070866141736" header="0.31496062992125984" footer="0.31496062992125984"/>
  <pageSetup paperSize="8"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7030A0"/>
    <pageSetUpPr fitToPage="1"/>
  </sheetPr>
  <dimension ref="A1:P26"/>
  <sheetViews>
    <sheetView workbookViewId="0">
      <selection activeCell="S6" sqref="S6"/>
    </sheetView>
  </sheetViews>
  <sheetFormatPr defaultRowHeight="15" x14ac:dyDescent="0.25"/>
  <cols>
    <col min="1" max="1" width="13.42578125" customWidth="1"/>
    <col min="2" max="2" width="42.28515625" customWidth="1"/>
    <col min="3" max="3" width="48.28515625" customWidth="1"/>
    <col min="4" max="4" width="25.5703125" customWidth="1"/>
    <col min="5" max="5" width="6.5703125" hidden="1" customWidth="1"/>
    <col min="6" max="6" width="7.140625" hidden="1" customWidth="1"/>
    <col min="7" max="7" width="10" hidden="1" customWidth="1"/>
    <col min="8" max="8" width="6.85546875" hidden="1" customWidth="1"/>
    <col min="9" max="9" width="5.7109375" hidden="1" customWidth="1"/>
    <col min="10" max="10" width="9.28515625" hidden="1" customWidth="1"/>
    <col min="11" max="11" width="8.28515625" customWidth="1"/>
    <col min="12" max="12" width="24.42578125" customWidth="1"/>
    <col min="14" max="14" width="0" hidden="1" customWidth="1"/>
    <col min="15" max="16" width="9.140625" hidden="1" customWidth="1"/>
  </cols>
  <sheetData>
    <row r="1" spans="1:16" ht="18" x14ac:dyDescent="0.25">
      <c r="A1" s="816" t="s">
        <v>533</v>
      </c>
      <c r="B1" s="816"/>
      <c r="C1" s="816"/>
      <c r="D1" s="816"/>
      <c r="E1" s="816"/>
      <c r="F1" s="816"/>
      <c r="G1" s="816"/>
      <c r="H1" s="816"/>
      <c r="I1" s="816"/>
      <c r="J1" s="816"/>
      <c r="K1" s="816"/>
      <c r="L1" s="816"/>
    </row>
    <row r="2" spans="1:16" s="161" customFormat="1" ht="4.5" customHeight="1" thickBot="1" x14ac:dyDescent="0.3">
      <c r="A2" s="162"/>
      <c r="G2" s="267"/>
      <c r="H2" s="267"/>
      <c r="I2" s="267"/>
    </row>
    <row r="3" spans="1:16" ht="21" customHeight="1" x14ac:dyDescent="0.25">
      <c r="A3" s="188" t="s">
        <v>191</v>
      </c>
      <c r="B3" s="189"/>
      <c r="C3" s="189"/>
      <c r="D3" s="189"/>
      <c r="E3" s="189"/>
      <c r="F3" s="189"/>
      <c r="G3" s="189"/>
      <c r="H3" s="189"/>
      <c r="I3" s="189"/>
      <c r="J3" s="189"/>
      <c r="K3" s="189"/>
      <c r="L3" s="192"/>
    </row>
    <row r="4" spans="1:16" ht="28.5" customHeight="1" thickBot="1" x14ac:dyDescent="0.3">
      <c r="A4" s="239" t="s">
        <v>0</v>
      </c>
      <c r="B4" s="240" t="s">
        <v>1</v>
      </c>
      <c r="C4" s="241" t="s">
        <v>17</v>
      </c>
      <c r="D4" s="240" t="s">
        <v>59</v>
      </c>
      <c r="E4" s="240" t="s">
        <v>59</v>
      </c>
      <c r="F4" s="240" t="s">
        <v>59</v>
      </c>
      <c r="G4" s="240" t="s">
        <v>59</v>
      </c>
      <c r="H4" s="240" t="s">
        <v>59</v>
      </c>
      <c r="I4" s="240" t="s">
        <v>59</v>
      </c>
      <c r="J4" s="240" t="s">
        <v>59</v>
      </c>
      <c r="K4" s="240" t="s">
        <v>19</v>
      </c>
      <c r="L4" s="242" t="s">
        <v>141</v>
      </c>
      <c r="O4" s="581"/>
      <c r="P4" s="161" t="s">
        <v>140</v>
      </c>
    </row>
    <row r="5" spans="1:16" ht="41.25" customHeight="1" x14ac:dyDescent="0.25">
      <c r="A5" s="814" t="s">
        <v>197</v>
      </c>
      <c r="B5" s="204" t="s">
        <v>142</v>
      </c>
      <c r="C5" s="836" t="s">
        <v>181</v>
      </c>
      <c r="D5" s="836" t="s">
        <v>636</v>
      </c>
      <c r="E5" s="158" t="s">
        <v>242</v>
      </c>
      <c r="F5" s="158" t="s">
        <v>242</v>
      </c>
      <c r="G5" s="158" t="s">
        <v>242</v>
      </c>
      <c r="H5" s="158" t="s">
        <v>242</v>
      </c>
      <c r="I5" s="158" t="s">
        <v>242</v>
      </c>
      <c r="J5" s="158" t="s">
        <v>242</v>
      </c>
      <c r="K5" s="829" t="s">
        <v>500</v>
      </c>
      <c r="L5" s="935" t="s">
        <v>637</v>
      </c>
      <c r="O5" s="580"/>
      <c r="P5" s="161" t="s">
        <v>470</v>
      </c>
    </row>
    <row r="6" spans="1:16" ht="68.25" customHeight="1" thickBot="1" x14ac:dyDescent="0.3">
      <c r="A6" s="815"/>
      <c r="B6" s="182" t="s">
        <v>358</v>
      </c>
      <c r="C6" s="817"/>
      <c r="D6" s="837"/>
      <c r="E6" s="599"/>
      <c r="F6" s="599"/>
      <c r="G6" s="599"/>
      <c r="H6" s="599"/>
      <c r="I6" s="599"/>
      <c r="J6" s="599"/>
      <c r="K6" s="830"/>
      <c r="L6" s="936"/>
      <c r="O6" s="657"/>
      <c r="P6" s="161" t="s">
        <v>471</v>
      </c>
    </row>
    <row r="7" spans="1:16" s="161" customFormat="1" ht="16.5" thickBot="1" x14ac:dyDescent="0.3">
      <c r="A7" s="85" t="s">
        <v>192</v>
      </c>
      <c r="B7" s="20"/>
      <c r="C7" s="21"/>
      <c r="D7" s="22"/>
      <c r="E7" s="22"/>
      <c r="F7" s="22"/>
      <c r="G7" s="22"/>
      <c r="H7" s="22"/>
      <c r="I7" s="22"/>
      <c r="J7" s="22"/>
      <c r="K7" s="22"/>
      <c r="L7" s="628"/>
      <c r="O7" s="703"/>
      <c r="P7" s="161" t="s">
        <v>500</v>
      </c>
    </row>
    <row r="8" spans="1:16" ht="15.75" x14ac:dyDescent="0.25">
      <c r="A8" s="177" t="s">
        <v>193</v>
      </c>
      <c r="B8" s="178"/>
      <c r="C8" s="178"/>
      <c r="D8" s="178"/>
      <c r="E8" s="178"/>
      <c r="F8" s="178"/>
      <c r="G8" s="178"/>
      <c r="H8" s="178"/>
      <c r="I8" s="178"/>
      <c r="J8" s="178"/>
      <c r="K8" s="178"/>
      <c r="L8" s="179"/>
    </row>
    <row r="9" spans="1:16" ht="30" customHeight="1" thickBot="1" x14ac:dyDescent="0.3">
      <c r="A9" s="244" t="s">
        <v>0</v>
      </c>
      <c r="B9" s="234" t="s">
        <v>1</v>
      </c>
      <c r="C9" s="245" t="s">
        <v>15</v>
      </c>
      <c r="D9" s="234" t="s">
        <v>59</v>
      </c>
      <c r="E9" s="234" t="s">
        <v>59</v>
      </c>
      <c r="F9" s="234" t="s">
        <v>59</v>
      </c>
      <c r="G9" s="234" t="s">
        <v>59</v>
      </c>
      <c r="H9" s="234" t="s">
        <v>59</v>
      </c>
      <c r="I9" s="234" t="s">
        <v>59</v>
      </c>
      <c r="J9" s="234" t="s">
        <v>59</v>
      </c>
      <c r="K9" s="234" t="s">
        <v>19</v>
      </c>
      <c r="L9" s="246" t="s">
        <v>141</v>
      </c>
    </row>
    <row r="10" spans="1:16" ht="41.25" customHeight="1" x14ac:dyDescent="0.25">
      <c r="A10" s="814" t="s">
        <v>200</v>
      </c>
      <c r="B10" s="836" t="s">
        <v>219</v>
      </c>
      <c r="C10" s="218" t="s">
        <v>220</v>
      </c>
      <c r="D10" s="600" t="s">
        <v>225</v>
      </c>
      <c r="E10" s="527">
        <v>0.215</v>
      </c>
      <c r="F10" s="513">
        <v>27626</v>
      </c>
      <c r="G10" s="417">
        <v>8971</v>
      </c>
      <c r="H10" s="419">
        <f>F10+G10</f>
        <v>36597</v>
      </c>
      <c r="I10" s="501">
        <v>100</v>
      </c>
      <c r="J10" s="631">
        <f>$H$10</f>
        <v>36597</v>
      </c>
      <c r="K10" s="700" t="s">
        <v>500</v>
      </c>
      <c r="L10" s="732" t="s">
        <v>506</v>
      </c>
    </row>
    <row r="11" spans="1:16" ht="42" customHeight="1" x14ac:dyDescent="0.25">
      <c r="A11" s="815"/>
      <c r="B11" s="841"/>
      <c r="C11" s="164" t="s">
        <v>221</v>
      </c>
      <c r="D11" s="599" t="s">
        <v>226</v>
      </c>
      <c r="E11" s="200"/>
      <c r="F11" s="30"/>
      <c r="G11" s="30"/>
      <c r="H11" s="30"/>
      <c r="I11" s="30"/>
      <c r="J11" s="30"/>
      <c r="K11" s="700" t="s">
        <v>500</v>
      </c>
      <c r="L11" s="627"/>
    </row>
    <row r="12" spans="1:16" s="161" customFormat="1" ht="42.75" customHeight="1" x14ac:dyDescent="0.25">
      <c r="A12" s="391"/>
      <c r="B12" s="203"/>
      <c r="C12" s="164" t="s">
        <v>222</v>
      </c>
      <c r="D12" s="599" t="s">
        <v>227</v>
      </c>
      <c r="E12" s="200"/>
      <c r="F12" s="30"/>
      <c r="G12" s="30"/>
      <c r="H12" s="30"/>
      <c r="I12" s="30"/>
      <c r="J12" s="30"/>
      <c r="K12" s="700" t="s">
        <v>500</v>
      </c>
      <c r="L12" s="627"/>
    </row>
    <row r="13" spans="1:16" s="161" customFormat="1" ht="43.5" customHeight="1" x14ac:dyDescent="0.25">
      <c r="A13" s="391"/>
      <c r="B13" s="203"/>
      <c r="C13" s="164" t="s">
        <v>223</v>
      </c>
      <c r="D13" s="599" t="s">
        <v>228</v>
      </c>
      <c r="E13" s="200"/>
      <c r="F13" s="30"/>
      <c r="G13" s="30"/>
      <c r="H13" s="30"/>
      <c r="I13" s="30"/>
      <c r="J13" s="30"/>
      <c r="K13" s="700" t="s">
        <v>500</v>
      </c>
      <c r="L13" s="627"/>
    </row>
    <row r="14" spans="1:16" s="161" customFormat="1" ht="53.25" customHeight="1" thickBot="1" x14ac:dyDescent="0.3">
      <c r="A14" s="391"/>
      <c r="B14" s="361"/>
      <c r="C14" s="359" t="s">
        <v>224</v>
      </c>
      <c r="D14" s="601" t="s">
        <v>229</v>
      </c>
      <c r="E14" s="87"/>
      <c r="F14" s="399"/>
      <c r="G14" s="399"/>
      <c r="H14" s="399"/>
      <c r="I14" s="399"/>
      <c r="J14" s="399"/>
      <c r="K14" s="700" t="s">
        <v>500</v>
      </c>
      <c r="L14" s="627"/>
    </row>
    <row r="15" spans="1:16" ht="15.75" x14ac:dyDescent="0.25">
      <c r="A15" s="186" t="s">
        <v>194</v>
      </c>
      <c r="B15" s="187"/>
      <c r="C15" s="187"/>
      <c r="D15" s="187"/>
      <c r="E15" s="187"/>
      <c r="F15" s="187"/>
      <c r="G15" s="187"/>
      <c r="H15" s="187"/>
      <c r="I15" s="187"/>
      <c r="J15" s="187"/>
      <c r="K15" s="187"/>
      <c r="L15" s="191"/>
    </row>
    <row r="16" spans="1:16" ht="29.25" customHeight="1" thickBot="1" x14ac:dyDescent="0.3">
      <c r="A16" s="236" t="s">
        <v>0</v>
      </c>
      <c r="B16" s="233" t="s">
        <v>1</v>
      </c>
      <c r="C16" s="237" t="s">
        <v>15</v>
      </c>
      <c r="D16" s="233" t="s">
        <v>59</v>
      </c>
      <c r="E16" s="233" t="s">
        <v>59</v>
      </c>
      <c r="F16" s="233" t="s">
        <v>59</v>
      </c>
      <c r="G16" s="233" t="s">
        <v>59</v>
      </c>
      <c r="H16" s="233" t="s">
        <v>59</v>
      </c>
      <c r="I16" s="233" t="s">
        <v>59</v>
      </c>
      <c r="J16" s="233" t="s">
        <v>59</v>
      </c>
      <c r="K16" s="233" t="s">
        <v>19</v>
      </c>
      <c r="L16" s="238" t="s">
        <v>141</v>
      </c>
    </row>
    <row r="17" spans="1:12" ht="29.25" customHeight="1" x14ac:dyDescent="0.25">
      <c r="A17" s="814" t="s">
        <v>196</v>
      </c>
      <c r="B17" s="836" t="s">
        <v>11</v>
      </c>
      <c r="C17" s="414" t="s">
        <v>20</v>
      </c>
      <c r="D17" s="93" t="s">
        <v>239</v>
      </c>
      <c r="E17" s="93" t="s">
        <v>239</v>
      </c>
      <c r="F17" s="93" t="s">
        <v>239</v>
      </c>
      <c r="G17" s="93" t="s">
        <v>239</v>
      </c>
      <c r="H17" s="93" t="s">
        <v>239</v>
      </c>
      <c r="I17" s="93" t="s">
        <v>239</v>
      </c>
      <c r="J17" s="93" t="s">
        <v>239</v>
      </c>
      <c r="K17" s="699" t="s">
        <v>500</v>
      </c>
      <c r="L17" s="821" t="s">
        <v>484</v>
      </c>
    </row>
    <row r="18" spans="1:12" ht="30" customHeight="1" thickBot="1" x14ac:dyDescent="0.3">
      <c r="A18" s="835"/>
      <c r="B18" s="837"/>
      <c r="C18" s="415" t="s">
        <v>12</v>
      </c>
      <c r="D18" s="180" t="s">
        <v>240</v>
      </c>
      <c r="E18" s="180" t="s">
        <v>240</v>
      </c>
      <c r="F18" s="180" t="s">
        <v>240</v>
      </c>
      <c r="G18" s="180" t="s">
        <v>240</v>
      </c>
      <c r="H18" s="180" t="s">
        <v>240</v>
      </c>
      <c r="I18" s="180" t="s">
        <v>240</v>
      </c>
      <c r="J18" s="180" t="s">
        <v>240</v>
      </c>
      <c r="K18" s="701" t="s">
        <v>500</v>
      </c>
      <c r="L18" s="822"/>
    </row>
    <row r="19" spans="1:12" ht="18.75" customHeight="1" x14ac:dyDescent="0.25">
      <c r="A19" s="163"/>
      <c r="B19" s="198"/>
      <c r="C19" s="161"/>
      <c r="D19" s="161"/>
      <c r="E19" s="167"/>
      <c r="F19" s="161"/>
      <c r="G19" s="161"/>
      <c r="H19" s="161"/>
      <c r="I19" s="161"/>
      <c r="J19" s="161"/>
    </row>
    <row r="20" spans="1:12" x14ac:dyDescent="0.25">
      <c r="A20" s="163"/>
      <c r="B20" s="163"/>
      <c r="C20" s="163"/>
      <c r="D20" s="163"/>
      <c r="E20" s="167"/>
      <c r="F20" s="161"/>
      <c r="G20" s="161"/>
      <c r="H20" s="161"/>
      <c r="I20" s="161"/>
      <c r="J20" s="161"/>
    </row>
    <row r="21" spans="1:12" x14ac:dyDescent="0.25">
      <c r="A21" s="163"/>
      <c r="B21" s="163"/>
      <c r="C21" s="163"/>
      <c r="D21" s="163"/>
      <c r="E21" s="167"/>
      <c r="F21" s="194" t="s">
        <v>254</v>
      </c>
      <c r="G21" s="161"/>
      <c r="H21" s="161"/>
      <c r="I21" s="161"/>
      <c r="J21" s="161"/>
    </row>
    <row r="22" spans="1:12" s="161" customFormat="1" x14ac:dyDescent="0.25">
      <c r="A22" s="163"/>
      <c r="B22" s="163"/>
      <c r="C22" s="163"/>
      <c r="D22" s="163"/>
      <c r="E22" s="167"/>
    </row>
    <row r="23" spans="1:12" x14ac:dyDescent="0.25">
      <c r="A23" s="163"/>
      <c r="B23" s="163"/>
      <c r="C23" s="163"/>
      <c r="D23" s="163"/>
      <c r="E23" s="168"/>
      <c r="F23" s="161"/>
      <c r="G23" s="161"/>
      <c r="H23" s="161"/>
      <c r="I23" s="161"/>
      <c r="J23" s="161"/>
    </row>
    <row r="24" spans="1:12" x14ac:dyDescent="0.25">
      <c r="A24" s="163"/>
      <c r="B24" s="163"/>
      <c r="C24" s="163"/>
      <c r="D24" s="163"/>
      <c r="E24" s="168"/>
      <c r="F24" s="161"/>
      <c r="G24" s="161"/>
      <c r="H24" s="161"/>
      <c r="I24" s="161"/>
      <c r="J24" s="161"/>
    </row>
    <row r="25" spans="1:12" x14ac:dyDescent="0.25">
      <c r="A25" s="163"/>
      <c r="B25" s="163"/>
      <c r="C25" s="163"/>
      <c r="D25" s="163"/>
      <c r="E25" s="168"/>
      <c r="F25" s="161"/>
      <c r="G25" s="161"/>
      <c r="H25" s="161"/>
      <c r="I25" s="161"/>
      <c r="J25" s="161"/>
    </row>
    <row r="26" spans="1:12" x14ac:dyDescent="0.25">
      <c r="A26" s="163"/>
      <c r="B26" s="163"/>
      <c r="C26" s="163"/>
      <c r="D26" s="163"/>
      <c r="E26" s="168"/>
      <c r="F26" s="161"/>
      <c r="G26" s="161"/>
      <c r="H26" s="161"/>
      <c r="I26" s="161"/>
      <c r="J26" s="161"/>
    </row>
  </sheetData>
  <mergeCells count="11">
    <mergeCell ref="A1:L1"/>
    <mergeCell ref="A10:A11"/>
    <mergeCell ref="B10:B11"/>
    <mergeCell ref="B17:B18"/>
    <mergeCell ref="C5:C6"/>
    <mergeCell ref="A5:A6"/>
    <mergeCell ref="A17:A18"/>
    <mergeCell ref="L17:L18"/>
    <mergeCell ref="K5:K6"/>
    <mergeCell ref="D5:D6"/>
    <mergeCell ref="L5:L6"/>
  </mergeCells>
  <conditionalFormatting sqref="K5">
    <cfRule type="cellIs" dxfId="164" priority="9" operator="equal">
      <formula>$P$7</formula>
    </cfRule>
    <cfRule type="cellIs" dxfId="163" priority="10" operator="equal">
      <formula>$P$6</formula>
    </cfRule>
    <cfRule type="cellIs" dxfId="162" priority="11" operator="equal">
      <formula>$P$5</formula>
    </cfRule>
    <cfRule type="cellIs" dxfId="161" priority="12" operator="equal">
      <formula>$P$4</formula>
    </cfRule>
  </conditionalFormatting>
  <conditionalFormatting sqref="K10:K14">
    <cfRule type="cellIs" dxfId="160" priority="5" operator="equal">
      <formula>$P$7</formula>
    </cfRule>
    <cfRule type="cellIs" dxfId="159" priority="6" operator="equal">
      <formula>$P$6</formula>
    </cfRule>
    <cfRule type="cellIs" dxfId="158" priority="7" operator="equal">
      <formula>$P$5</formula>
    </cfRule>
    <cfRule type="cellIs" dxfId="157" priority="8" operator="equal">
      <formula>$P$4</formula>
    </cfRule>
  </conditionalFormatting>
  <conditionalFormatting sqref="K17:K18">
    <cfRule type="cellIs" dxfId="156" priority="1" operator="equal">
      <formula>$P$7</formula>
    </cfRule>
    <cfRule type="cellIs" dxfId="155" priority="2" operator="equal">
      <formula>$P$6</formula>
    </cfRule>
    <cfRule type="cellIs" dxfId="154" priority="3" operator="equal">
      <formula>$P$5</formula>
    </cfRule>
    <cfRule type="cellIs" dxfId="153" priority="4" operator="equal">
      <formula>$P$4</formula>
    </cfRule>
  </conditionalFormatting>
  <dataValidations count="1">
    <dataValidation type="list" allowBlank="1" showInputMessage="1" showErrorMessage="1" sqref="K17:K18 K10:K14 K5" xr:uid="{00000000-0002-0000-1A00-000000000000}">
      <formula1>$P$4:$P$7</formula1>
    </dataValidation>
  </dataValidations>
  <pageMargins left="0.51181102362204722" right="0.51181102362204722" top="0.74803149606299213" bottom="0.74803149606299213" header="0.31496062992125984" footer="0.31496062992125984"/>
  <pageSetup paperSize="9" scale="88"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7030A0"/>
  </sheetPr>
  <dimension ref="A1:P31"/>
  <sheetViews>
    <sheetView workbookViewId="0">
      <selection activeCell="V9" sqref="V9"/>
    </sheetView>
  </sheetViews>
  <sheetFormatPr defaultRowHeight="15" x14ac:dyDescent="0.25"/>
  <cols>
    <col min="1" max="1" width="12.5703125" style="161" customWidth="1"/>
    <col min="2" max="2" width="36.7109375" style="161" customWidth="1"/>
    <col min="3" max="3" width="35.140625" style="161" customWidth="1"/>
    <col min="4" max="4" width="27" style="161" customWidth="1"/>
    <col min="5" max="5" width="8.140625" style="161" hidden="1" customWidth="1"/>
    <col min="6" max="6" width="7.7109375" style="161" hidden="1" customWidth="1"/>
    <col min="7" max="7" width="6.85546875" style="161" hidden="1" customWidth="1"/>
    <col min="8" max="8" width="9.7109375" style="161" hidden="1" customWidth="1"/>
    <col min="9" max="9" width="9.28515625" style="161" hidden="1" customWidth="1"/>
    <col min="10" max="10" width="7.28515625" style="161" hidden="1" customWidth="1"/>
    <col min="11" max="11" width="9.28515625" style="161" hidden="1" customWidth="1"/>
    <col min="12" max="12" width="8.28515625" style="161" customWidth="1"/>
    <col min="13" max="13" width="10.7109375" style="161" customWidth="1"/>
    <col min="14" max="14" width="6.42578125" style="161" hidden="1" customWidth="1"/>
    <col min="15" max="16" width="9.140625" style="161" hidden="1" customWidth="1"/>
    <col min="17" max="16384" width="9.140625" style="161"/>
  </cols>
  <sheetData>
    <row r="1" spans="1:16" ht="18" x14ac:dyDescent="0.25">
      <c r="A1" s="816" t="s">
        <v>472</v>
      </c>
      <c r="B1" s="816"/>
      <c r="C1" s="816"/>
      <c r="D1" s="816"/>
      <c r="E1" s="816"/>
      <c r="F1" s="816"/>
      <c r="G1" s="816"/>
      <c r="H1" s="816"/>
      <c r="I1" s="816"/>
      <c r="J1" s="816"/>
      <c r="K1" s="816"/>
      <c r="L1" s="816"/>
      <c r="M1" s="816"/>
    </row>
    <row r="2" spans="1:16" ht="6" customHeight="1" thickBot="1" x14ac:dyDescent="0.3">
      <c r="I2" s="99"/>
      <c r="K2" s="484" t="s">
        <v>291</v>
      </c>
    </row>
    <row r="3" spans="1:16" ht="16.5" hidden="1" thickBot="1" x14ac:dyDescent="0.3">
      <c r="A3" s="212" t="s">
        <v>14</v>
      </c>
      <c r="B3" s="211"/>
      <c r="C3" s="211"/>
      <c r="D3" s="211"/>
      <c r="E3" s="211"/>
      <c r="F3" s="211"/>
      <c r="G3" s="211"/>
      <c r="H3" s="211"/>
      <c r="I3" s="211"/>
      <c r="J3" s="211"/>
      <c r="K3" s="210"/>
    </row>
    <row r="4" spans="1:16" ht="26.25" hidden="1" thickBot="1" x14ac:dyDescent="0.3">
      <c r="A4" s="209" t="s">
        <v>0</v>
      </c>
      <c r="B4" s="207" t="s">
        <v>1</v>
      </c>
      <c r="C4" s="208" t="s">
        <v>15</v>
      </c>
      <c r="D4" s="207" t="s">
        <v>27</v>
      </c>
      <c r="E4" s="207" t="s">
        <v>19</v>
      </c>
      <c r="F4" s="207" t="s">
        <v>25</v>
      </c>
      <c r="G4" s="207" t="s">
        <v>2</v>
      </c>
      <c r="H4" s="207" t="s">
        <v>3</v>
      </c>
      <c r="I4" s="207" t="s">
        <v>4</v>
      </c>
      <c r="J4" s="77" t="s">
        <v>60</v>
      </c>
      <c r="K4" s="206" t="s">
        <v>16</v>
      </c>
      <c r="O4" s="581"/>
      <c r="P4" s="161" t="s">
        <v>140</v>
      </c>
    </row>
    <row r="5" spans="1:16" ht="77.25" hidden="1" thickBot="1" x14ac:dyDescent="0.3">
      <c r="A5" s="350" t="s">
        <v>62</v>
      </c>
      <c r="B5" s="351" t="s">
        <v>144</v>
      </c>
      <c r="C5" s="352"/>
      <c r="D5" s="353"/>
      <c r="E5" s="354"/>
      <c r="F5" s="354"/>
      <c r="G5" s="355"/>
      <c r="H5" s="356"/>
      <c r="I5" s="357"/>
      <c r="J5" s="356"/>
      <c r="K5" s="358">
        <v>0</v>
      </c>
      <c r="O5" s="580"/>
      <c r="P5" s="161" t="s">
        <v>470</v>
      </c>
    </row>
    <row r="6" spans="1:16" ht="15.75" x14ac:dyDescent="0.25">
      <c r="A6" s="188" t="s">
        <v>191</v>
      </c>
      <c r="B6" s="189"/>
      <c r="C6" s="189"/>
      <c r="D6" s="189"/>
      <c r="E6" s="189"/>
      <c r="F6" s="189"/>
      <c r="G6" s="189"/>
      <c r="H6" s="189"/>
      <c r="I6" s="189"/>
      <c r="J6" s="189"/>
      <c r="K6" s="189"/>
      <c r="L6" s="189"/>
      <c r="M6" s="192"/>
      <c r="O6" s="657"/>
      <c r="P6" s="161" t="s">
        <v>471</v>
      </c>
    </row>
    <row r="7" spans="1:16" ht="30" customHeight="1" thickBot="1" x14ac:dyDescent="0.3">
      <c r="A7" s="239" t="s">
        <v>0</v>
      </c>
      <c r="B7" s="240" t="s">
        <v>1</v>
      </c>
      <c r="C7" s="241" t="s">
        <v>17</v>
      </c>
      <c r="D7" s="240" t="s">
        <v>59</v>
      </c>
      <c r="E7" s="240" t="s">
        <v>59</v>
      </c>
      <c r="F7" s="240" t="s">
        <v>59</v>
      </c>
      <c r="G7" s="240" t="s">
        <v>59</v>
      </c>
      <c r="H7" s="240" t="s">
        <v>59</v>
      </c>
      <c r="I7" s="240" t="s">
        <v>59</v>
      </c>
      <c r="J7" s="240" t="s">
        <v>59</v>
      </c>
      <c r="K7" s="240" t="s">
        <v>59</v>
      </c>
      <c r="L7" s="240" t="s">
        <v>19</v>
      </c>
      <c r="M7" s="242" t="s">
        <v>141</v>
      </c>
      <c r="O7" s="703"/>
      <c r="P7" s="727" t="s">
        <v>500</v>
      </c>
    </row>
    <row r="8" spans="1:16" ht="66" customHeight="1" x14ac:dyDescent="0.25">
      <c r="A8" s="814" t="s">
        <v>197</v>
      </c>
      <c r="B8" s="164" t="s">
        <v>6</v>
      </c>
      <c r="C8" s="204" t="s">
        <v>181</v>
      </c>
      <c r="D8" s="600" t="s">
        <v>241</v>
      </c>
      <c r="E8" s="172"/>
      <c r="F8" s="529">
        <v>2.3500000000000001E-3</v>
      </c>
      <c r="G8" s="857">
        <v>415</v>
      </c>
      <c r="H8" s="858">
        <v>0</v>
      </c>
      <c r="I8" s="857">
        <f>G8</f>
        <v>415</v>
      </c>
      <c r="J8" s="858">
        <v>100</v>
      </c>
      <c r="K8" s="862">
        <f>$I$8</f>
        <v>415</v>
      </c>
      <c r="L8" s="917"/>
      <c r="M8" s="627"/>
    </row>
    <row r="9" spans="1:16" ht="82.5" customHeight="1" thickBot="1" x14ac:dyDescent="0.3">
      <c r="A9" s="835"/>
      <c r="B9" s="359" t="s">
        <v>65</v>
      </c>
      <c r="C9" s="360"/>
      <c r="D9" s="601"/>
      <c r="E9" s="185"/>
      <c r="F9" s="530"/>
      <c r="G9" s="915"/>
      <c r="H9" s="916"/>
      <c r="I9" s="915"/>
      <c r="J9" s="916"/>
      <c r="K9" s="887"/>
      <c r="L9" s="918"/>
      <c r="M9" s="627"/>
    </row>
    <row r="10" spans="1:16" ht="16.5" hidden="1" thickBot="1" x14ac:dyDescent="0.3">
      <c r="A10" s="81" t="s">
        <v>8</v>
      </c>
      <c r="B10" s="82"/>
      <c r="C10" s="82"/>
      <c r="D10" s="82"/>
      <c r="E10" s="82"/>
      <c r="F10" s="82"/>
      <c r="G10" s="82"/>
      <c r="H10" s="82"/>
      <c r="I10" s="82"/>
      <c r="J10" s="82"/>
      <c r="K10" s="83"/>
      <c r="M10" s="627"/>
    </row>
    <row r="11" spans="1:16" ht="26.25" hidden="1" thickBot="1" x14ac:dyDescent="0.3">
      <c r="A11" s="38" t="s">
        <v>0</v>
      </c>
      <c r="B11" s="39" t="s">
        <v>1</v>
      </c>
      <c r="C11" s="40" t="s">
        <v>15</v>
      </c>
      <c r="D11" s="39" t="s">
        <v>18</v>
      </c>
      <c r="E11" s="39" t="s">
        <v>19</v>
      </c>
      <c r="F11" s="39" t="s">
        <v>25</v>
      </c>
      <c r="G11" s="39" t="s">
        <v>2</v>
      </c>
      <c r="H11" s="40" t="s">
        <v>3</v>
      </c>
      <c r="I11" s="39" t="s">
        <v>4</v>
      </c>
      <c r="J11" s="40" t="s">
        <v>5</v>
      </c>
      <c r="K11" s="41" t="s">
        <v>26</v>
      </c>
      <c r="M11" s="627"/>
    </row>
    <row r="12" spans="1:16" ht="36.75" hidden="1" customHeight="1" thickBot="1" x14ac:dyDescent="0.3">
      <c r="A12" s="202" t="s">
        <v>182</v>
      </c>
      <c r="B12" s="218" t="s">
        <v>144</v>
      </c>
      <c r="C12" s="204"/>
      <c r="D12" s="362"/>
      <c r="E12" s="200"/>
      <c r="F12" s="200"/>
      <c r="G12" s="54"/>
      <c r="H12" s="56"/>
      <c r="I12" s="56"/>
      <c r="J12" s="54"/>
      <c r="K12" s="70"/>
      <c r="L12" s="163"/>
      <c r="M12" s="627"/>
    </row>
    <row r="13" spans="1:16" ht="16.5" thickBot="1" x14ac:dyDescent="0.3">
      <c r="A13" s="85" t="s">
        <v>192</v>
      </c>
      <c r="B13" s="20"/>
      <c r="C13" s="21"/>
      <c r="D13" s="22"/>
      <c r="E13" s="22"/>
      <c r="F13" s="22"/>
      <c r="G13" s="22"/>
      <c r="H13" s="22"/>
      <c r="I13" s="22"/>
      <c r="J13" s="22"/>
      <c r="K13" s="22"/>
      <c r="L13" s="22"/>
      <c r="M13" s="628"/>
    </row>
    <row r="14" spans="1:16" ht="15.75" x14ac:dyDescent="0.25">
      <c r="A14" s="533" t="s">
        <v>199</v>
      </c>
      <c r="B14" s="534"/>
      <c r="C14" s="534"/>
      <c r="D14" s="534"/>
      <c r="E14" s="534"/>
      <c r="F14" s="534"/>
      <c r="G14" s="534"/>
      <c r="H14" s="534"/>
      <c r="I14" s="534"/>
      <c r="J14" s="534"/>
      <c r="K14" s="534"/>
      <c r="L14" s="534"/>
      <c r="M14" s="535"/>
    </row>
    <row r="15" spans="1:16" ht="27.75" customHeight="1" thickBot="1" x14ac:dyDescent="0.3">
      <c r="A15" s="244" t="s">
        <v>0</v>
      </c>
      <c r="B15" s="234" t="s">
        <v>1</v>
      </c>
      <c r="C15" s="245" t="s">
        <v>15</v>
      </c>
      <c r="D15" s="234" t="s">
        <v>63</v>
      </c>
      <c r="E15" s="234" t="s">
        <v>63</v>
      </c>
      <c r="F15" s="234" t="s">
        <v>63</v>
      </c>
      <c r="G15" s="234" t="s">
        <v>63</v>
      </c>
      <c r="H15" s="234" t="s">
        <v>63</v>
      </c>
      <c r="I15" s="234" t="s">
        <v>63</v>
      </c>
      <c r="J15" s="234" t="s">
        <v>63</v>
      </c>
      <c r="K15" s="234" t="s">
        <v>63</v>
      </c>
      <c r="L15" s="234" t="s">
        <v>19</v>
      </c>
      <c r="M15" s="246" t="s">
        <v>141</v>
      </c>
    </row>
    <row r="16" spans="1:16" ht="64.5" customHeight="1" thickBot="1" x14ac:dyDescent="0.3">
      <c r="A16" s="363" t="s">
        <v>200</v>
      </c>
      <c r="B16" s="364" t="s">
        <v>183</v>
      </c>
      <c r="C16" s="352" t="s">
        <v>184</v>
      </c>
      <c r="D16" s="352" t="s">
        <v>247</v>
      </c>
      <c r="E16" s="365"/>
      <c r="F16" s="531">
        <v>1E-3</v>
      </c>
      <c r="G16" s="532">
        <v>128</v>
      </c>
      <c r="H16" s="531">
        <v>48</v>
      </c>
      <c r="I16" s="532">
        <f>G16+H16</f>
        <v>176</v>
      </c>
      <c r="J16" s="531">
        <v>100</v>
      </c>
      <c r="K16" s="532">
        <f>$I$16</f>
        <v>176</v>
      </c>
      <c r="L16" s="692"/>
      <c r="M16" s="627"/>
    </row>
    <row r="17" spans="1:13" ht="15.75" x14ac:dyDescent="0.25">
      <c r="A17" s="186" t="s">
        <v>201</v>
      </c>
      <c r="B17" s="187"/>
      <c r="C17" s="187"/>
      <c r="D17" s="187"/>
      <c r="E17" s="187"/>
      <c r="F17" s="187"/>
      <c r="G17" s="187"/>
      <c r="H17" s="187"/>
      <c r="I17" s="187"/>
      <c r="J17" s="187"/>
      <c r="K17" s="187"/>
      <c r="L17" s="187"/>
      <c r="M17" s="191"/>
    </row>
    <row r="18" spans="1:13" ht="26.25" thickBot="1" x14ac:dyDescent="0.3">
      <c r="A18" s="236" t="s">
        <v>0</v>
      </c>
      <c r="B18" s="233" t="s">
        <v>1</v>
      </c>
      <c r="C18" s="237" t="s">
        <v>15</v>
      </c>
      <c r="D18" s="233" t="s">
        <v>63</v>
      </c>
      <c r="E18" s="233" t="s">
        <v>63</v>
      </c>
      <c r="F18" s="233" t="s">
        <v>63</v>
      </c>
      <c r="G18" s="233" t="s">
        <v>63</v>
      </c>
      <c r="H18" s="233" t="s">
        <v>63</v>
      </c>
      <c r="I18" s="233" t="s">
        <v>63</v>
      </c>
      <c r="J18" s="233" t="s">
        <v>63</v>
      </c>
      <c r="K18" s="233" t="s">
        <v>63</v>
      </c>
      <c r="L18" s="233" t="s">
        <v>19</v>
      </c>
      <c r="M18" s="238" t="s">
        <v>141</v>
      </c>
    </row>
    <row r="19" spans="1:13" ht="45.75" customHeight="1" x14ac:dyDescent="0.25">
      <c r="A19" s="814" t="s">
        <v>196</v>
      </c>
      <c r="B19" s="836" t="s">
        <v>11</v>
      </c>
      <c r="C19" s="414" t="s">
        <v>20</v>
      </c>
      <c r="D19" s="93" t="s">
        <v>239</v>
      </c>
      <c r="E19" s="122"/>
      <c r="F19" s="514">
        <v>0</v>
      </c>
      <c r="G19" s="418">
        <v>0</v>
      </c>
      <c r="H19" s="515">
        <v>22</v>
      </c>
      <c r="I19" s="515">
        <f>H19</f>
        <v>22</v>
      </c>
      <c r="J19" s="418">
        <v>100</v>
      </c>
      <c r="K19" s="517">
        <f>I19</f>
        <v>22</v>
      </c>
      <c r="L19" s="917"/>
      <c r="M19" s="821"/>
    </row>
    <row r="20" spans="1:13" ht="41.25" customHeight="1" thickBot="1" x14ac:dyDescent="0.3">
      <c r="A20" s="835"/>
      <c r="B20" s="837"/>
      <c r="C20" s="415" t="s">
        <v>12</v>
      </c>
      <c r="D20" s="180" t="s">
        <v>240</v>
      </c>
      <c r="E20" s="180" t="s">
        <v>240</v>
      </c>
      <c r="F20" s="180" t="s">
        <v>240</v>
      </c>
      <c r="G20" s="180" t="s">
        <v>240</v>
      </c>
      <c r="H20" s="180" t="s">
        <v>240</v>
      </c>
      <c r="I20" s="180" t="s">
        <v>240</v>
      </c>
      <c r="J20" s="180" t="s">
        <v>240</v>
      </c>
      <c r="K20" s="180" t="s">
        <v>240</v>
      </c>
      <c r="L20" s="918"/>
      <c r="M20" s="822"/>
    </row>
    <row r="21" spans="1:13" x14ac:dyDescent="0.25">
      <c r="B21" s="198"/>
    </row>
    <row r="22" spans="1:13" x14ac:dyDescent="0.25">
      <c r="F22" s="855"/>
      <c r="G22" s="855"/>
      <c r="H22" s="855"/>
      <c r="I22" s="855"/>
      <c r="J22" s="855"/>
      <c r="K22" s="855"/>
    </row>
    <row r="23" spans="1:13" x14ac:dyDescent="0.25">
      <c r="F23" s="882"/>
      <c r="G23" s="882"/>
      <c r="H23" s="882"/>
      <c r="I23" s="882"/>
      <c r="J23" s="882"/>
      <c r="K23" s="882"/>
    </row>
    <row r="24" spans="1:13" x14ac:dyDescent="0.25">
      <c r="F24" s="855"/>
      <c r="G24" s="855"/>
      <c r="H24" s="855"/>
      <c r="I24" s="855"/>
      <c r="J24" s="855"/>
      <c r="K24" s="855"/>
    </row>
    <row r="25" spans="1:13" x14ac:dyDescent="0.25">
      <c r="F25" s="882" t="s">
        <v>309</v>
      </c>
      <c r="G25" s="882"/>
      <c r="H25" s="882"/>
      <c r="I25" s="882"/>
      <c r="J25" s="882"/>
      <c r="K25" s="882"/>
    </row>
    <row r="26" spans="1:13" x14ac:dyDescent="0.25">
      <c r="G26" s="217" t="s">
        <v>78</v>
      </c>
      <c r="H26" s="97">
        <v>24.19</v>
      </c>
    </row>
    <row r="29" spans="1:13" x14ac:dyDescent="0.25">
      <c r="E29" s="366">
        <v>1</v>
      </c>
      <c r="F29" s="193"/>
    </row>
    <row r="30" spans="1:13" x14ac:dyDescent="0.25">
      <c r="F30" s="367"/>
    </row>
    <row r="31" spans="1:13" x14ac:dyDescent="0.25">
      <c r="E31" s="98"/>
      <c r="F31" s="98"/>
    </row>
  </sheetData>
  <mergeCells count="16">
    <mergeCell ref="F25:K25"/>
    <mergeCell ref="A1:M1"/>
    <mergeCell ref="B19:B20"/>
    <mergeCell ref="A19:A20"/>
    <mergeCell ref="F22:K22"/>
    <mergeCell ref="F23:K23"/>
    <mergeCell ref="F24:K24"/>
    <mergeCell ref="K8:K9"/>
    <mergeCell ref="A8:A9"/>
    <mergeCell ref="G8:G9"/>
    <mergeCell ref="H8:H9"/>
    <mergeCell ref="I8:I9"/>
    <mergeCell ref="J8:J9"/>
    <mergeCell ref="L8:L9"/>
    <mergeCell ref="L19:L20"/>
    <mergeCell ref="M19:M20"/>
  </mergeCells>
  <conditionalFormatting sqref="L8">
    <cfRule type="cellIs" dxfId="152" priority="14" operator="equal">
      <formula>$P$6</formula>
    </cfRule>
    <cfRule type="cellIs" dxfId="151" priority="15" operator="equal">
      <formula>$P$5</formula>
    </cfRule>
    <cfRule type="cellIs" dxfId="150" priority="16" operator="equal">
      <formula>$P$4</formula>
    </cfRule>
  </conditionalFormatting>
  <conditionalFormatting sqref="L19">
    <cfRule type="cellIs" dxfId="149" priority="8" operator="equal">
      <formula>$P$6</formula>
    </cfRule>
    <cfRule type="cellIs" dxfId="148" priority="9" operator="equal">
      <formula>$P$5</formula>
    </cfRule>
    <cfRule type="cellIs" dxfId="147" priority="10" operator="equal">
      <formula>$P$4</formula>
    </cfRule>
  </conditionalFormatting>
  <conditionalFormatting sqref="L16">
    <cfRule type="cellIs" dxfId="146" priority="1" operator="equal">
      <formula>$P$6</formula>
    </cfRule>
    <cfRule type="cellIs" dxfId="145" priority="2" operator="equal">
      <formula>$P$5</formula>
    </cfRule>
    <cfRule type="cellIs" dxfId="144" priority="3" operator="equal">
      <formula>$P$4</formula>
    </cfRule>
  </conditionalFormatting>
  <dataValidations count="2">
    <dataValidation type="list" allowBlank="1" showInputMessage="1" showErrorMessage="1" sqref="L19" xr:uid="{00000000-0002-0000-1B00-000000000000}">
      <formula1>$P$4:$P$6</formula1>
    </dataValidation>
    <dataValidation type="list" allowBlank="1" showInputMessage="1" showErrorMessage="1" sqref="L16 L8" xr:uid="{00000000-0002-0000-1B00-000001000000}">
      <formula1>$P$4:$P$7</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fitToPage="1"/>
  </sheetPr>
  <dimension ref="A1:P52"/>
  <sheetViews>
    <sheetView topLeftCell="B13" zoomScaleNormal="100" workbookViewId="0">
      <selection activeCell="M15" sqref="M15:M16"/>
    </sheetView>
  </sheetViews>
  <sheetFormatPr defaultRowHeight="15" x14ac:dyDescent="0.25"/>
  <cols>
    <col min="1" max="1" width="13.28515625" customWidth="1"/>
    <col min="2" max="2" width="51" customWidth="1"/>
    <col min="3" max="3" width="56.28515625" customWidth="1"/>
    <col min="4" max="4" width="52" customWidth="1"/>
    <col min="5" max="5" width="1.140625" hidden="1" customWidth="1"/>
    <col min="6" max="6" width="8.140625" hidden="1" customWidth="1"/>
    <col min="7" max="7" width="7.28515625" hidden="1" customWidth="1"/>
    <col min="8" max="8" width="9.85546875" hidden="1" customWidth="1"/>
    <col min="9" max="9" width="8.42578125" hidden="1" customWidth="1"/>
    <col min="10" max="10" width="5.7109375" hidden="1" customWidth="1"/>
    <col min="11" max="11" width="8.7109375" hidden="1" customWidth="1"/>
    <col min="12" max="12" width="9.7109375" customWidth="1"/>
    <col min="13" max="13" width="45.5703125" customWidth="1"/>
    <col min="14" max="14" width="0" hidden="1" customWidth="1"/>
    <col min="15" max="16" width="9.140625" hidden="1" customWidth="1"/>
  </cols>
  <sheetData>
    <row r="1" spans="1:16" ht="18" x14ac:dyDescent="0.25">
      <c r="A1" s="816" t="s">
        <v>557</v>
      </c>
      <c r="B1" s="816"/>
      <c r="C1" s="816"/>
      <c r="D1" s="816"/>
      <c r="E1" s="816"/>
      <c r="F1" s="816"/>
      <c r="G1" s="816"/>
      <c r="H1" s="816"/>
      <c r="I1" s="816"/>
      <c r="J1" s="816"/>
      <c r="K1" s="816"/>
      <c r="L1" s="816"/>
      <c r="M1" s="816"/>
    </row>
    <row r="2" spans="1:16" ht="5.25" customHeight="1" thickBot="1" x14ac:dyDescent="0.3"/>
    <row r="3" spans="1:16" ht="17.25" customHeight="1" thickBot="1" x14ac:dyDescent="0.3">
      <c r="A3" s="81" t="s">
        <v>190</v>
      </c>
      <c r="B3" s="578"/>
      <c r="C3" s="254"/>
      <c r="D3" s="254"/>
      <c r="E3" s="254"/>
      <c r="F3" s="254"/>
      <c r="G3" s="254"/>
      <c r="H3" s="254"/>
      <c r="I3" s="254"/>
      <c r="J3" s="254"/>
      <c r="K3" s="255"/>
      <c r="L3" s="254"/>
      <c r="M3" s="255"/>
    </row>
    <row r="4" spans="1:16" ht="30.75" customHeight="1" thickBot="1" x14ac:dyDescent="0.3">
      <c r="A4" s="38" t="s">
        <v>0</v>
      </c>
      <c r="B4" s="579" t="s">
        <v>1</v>
      </c>
      <c r="C4" s="258" t="s">
        <v>15</v>
      </c>
      <c r="D4" s="257" t="s">
        <v>63</v>
      </c>
      <c r="E4" s="257" t="s">
        <v>19</v>
      </c>
      <c r="F4" s="257" t="s">
        <v>25</v>
      </c>
      <c r="G4" s="257" t="s">
        <v>2</v>
      </c>
      <c r="H4" s="258" t="s">
        <v>3</v>
      </c>
      <c r="I4" s="257" t="s">
        <v>4</v>
      </c>
      <c r="J4" s="258" t="s">
        <v>5</v>
      </c>
      <c r="K4" s="260" t="s">
        <v>26</v>
      </c>
      <c r="L4" s="257" t="s">
        <v>19</v>
      </c>
      <c r="M4" s="260" t="s">
        <v>141</v>
      </c>
      <c r="O4" s="581"/>
      <c r="P4" s="161" t="s">
        <v>140</v>
      </c>
    </row>
    <row r="5" spans="1:16" ht="28.5" customHeight="1" x14ac:dyDescent="0.25">
      <c r="A5" s="831" t="s">
        <v>237</v>
      </c>
      <c r="B5" s="108" t="s">
        <v>187</v>
      </c>
      <c r="C5" s="443" t="s">
        <v>104</v>
      </c>
      <c r="D5" s="422" t="s">
        <v>319</v>
      </c>
      <c r="E5" s="111"/>
      <c r="F5" s="112">
        <v>8.2500000000000004E-2</v>
      </c>
      <c r="G5" s="56">
        <v>12700</v>
      </c>
      <c r="H5" s="56">
        <v>2020</v>
      </c>
      <c r="I5" s="487">
        <f>H5+G5</f>
        <v>14720</v>
      </c>
      <c r="J5" s="54">
        <v>95</v>
      </c>
      <c r="K5" s="55">
        <f>($I$5*$J$5)/100</f>
        <v>13984</v>
      </c>
      <c r="L5" s="700" t="s">
        <v>500</v>
      </c>
      <c r="M5" s="687" t="s">
        <v>478</v>
      </c>
      <c r="O5" s="580"/>
      <c r="P5" s="161" t="s">
        <v>470</v>
      </c>
    </row>
    <row r="6" spans="1:16" ht="40.5" customHeight="1" x14ac:dyDescent="0.25">
      <c r="A6" s="832"/>
      <c r="B6" s="100" t="s">
        <v>105</v>
      </c>
      <c r="C6" s="100" t="s">
        <v>106</v>
      </c>
      <c r="D6" s="402" t="s">
        <v>310</v>
      </c>
      <c r="E6" s="111"/>
      <c r="F6" s="111"/>
      <c r="G6" s="114"/>
      <c r="H6" s="114"/>
      <c r="I6" s="114"/>
      <c r="J6" s="111"/>
      <c r="K6" s="115"/>
      <c r="L6" s="700" t="s">
        <v>500</v>
      </c>
      <c r="M6" s="686" t="s">
        <v>479</v>
      </c>
      <c r="O6" s="657"/>
      <c r="P6" s="161" t="s">
        <v>471</v>
      </c>
    </row>
    <row r="7" spans="1:16" ht="31.5" customHeight="1" x14ac:dyDescent="0.25">
      <c r="A7" s="113"/>
      <c r="B7" s="128" t="s">
        <v>153</v>
      </c>
      <c r="C7" s="128" t="s">
        <v>107</v>
      </c>
      <c r="D7" s="588" t="s">
        <v>120</v>
      </c>
      <c r="E7" s="111"/>
      <c r="F7" s="111"/>
      <c r="G7" s="114"/>
      <c r="H7" s="114"/>
      <c r="I7" s="114"/>
      <c r="J7" s="111"/>
      <c r="K7" s="115"/>
      <c r="L7" s="700" t="s">
        <v>500</v>
      </c>
      <c r="M7" s="686" t="s">
        <v>476</v>
      </c>
      <c r="O7" s="703"/>
      <c r="P7" t="s">
        <v>500</v>
      </c>
    </row>
    <row r="8" spans="1:16" ht="27.75" customHeight="1" x14ac:dyDescent="0.25">
      <c r="A8" s="113"/>
      <c r="B8" s="100" t="s">
        <v>108</v>
      </c>
      <c r="C8" s="100" t="s">
        <v>109</v>
      </c>
      <c r="D8" s="402" t="s">
        <v>311</v>
      </c>
      <c r="E8" s="111"/>
      <c r="F8" s="111"/>
      <c r="G8" s="114"/>
      <c r="H8" s="114"/>
      <c r="I8" s="114"/>
      <c r="J8" s="111"/>
      <c r="K8" s="216"/>
      <c r="L8" s="827" t="s">
        <v>500</v>
      </c>
      <c r="M8" s="686" t="s">
        <v>475</v>
      </c>
    </row>
    <row r="9" spans="1:16" s="161" customFormat="1" ht="15.75" customHeight="1" x14ac:dyDescent="0.25">
      <c r="A9" s="113"/>
      <c r="B9" s="128" t="s">
        <v>110</v>
      </c>
      <c r="C9" s="128" t="s">
        <v>110</v>
      </c>
      <c r="D9" s="588"/>
      <c r="E9" s="111"/>
      <c r="F9" s="111"/>
      <c r="G9" s="114"/>
      <c r="H9" s="114"/>
      <c r="I9" s="114"/>
      <c r="J9" s="111"/>
      <c r="K9" s="216"/>
      <c r="L9" s="828"/>
      <c r="M9" s="686"/>
    </row>
    <row r="10" spans="1:16" ht="28.5" customHeight="1" x14ac:dyDescent="0.25">
      <c r="A10" s="135" t="s">
        <v>207</v>
      </c>
      <c r="B10" s="79" t="s">
        <v>87</v>
      </c>
      <c r="C10" s="101" t="s">
        <v>111</v>
      </c>
      <c r="D10" s="403" t="s">
        <v>112</v>
      </c>
      <c r="E10" s="111"/>
      <c r="F10" s="136">
        <v>0.1825</v>
      </c>
      <c r="G10" s="137">
        <v>28094</v>
      </c>
      <c r="H10" s="138">
        <v>2599</v>
      </c>
      <c r="I10" s="105">
        <f>G10+H10</f>
        <v>30693</v>
      </c>
      <c r="J10" s="139">
        <v>95</v>
      </c>
      <c r="K10" s="140">
        <f>($I$10*$J$10)/100</f>
        <v>29158.35</v>
      </c>
      <c r="L10" s="700" t="s">
        <v>500</v>
      </c>
      <c r="M10" s="686" t="s">
        <v>477</v>
      </c>
    </row>
    <row r="11" spans="1:16" ht="93.75" customHeight="1" x14ac:dyDescent="0.25">
      <c r="A11" s="10"/>
      <c r="B11" s="79" t="s">
        <v>155</v>
      </c>
      <c r="C11" s="101" t="s">
        <v>262</v>
      </c>
      <c r="D11" s="403" t="s">
        <v>288</v>
      </c>
      <c r="E11" s="111"/>
      <c r="F11" s="111"/>
      <c r="G11" s="114"/>
      <c r="H11" s="114"/>
      <c r="I11" s="114"/>
      <c r="J11" s="111"/>
      <c r="K11" s="115"/>
      <c r="L11" s="700" t="s">
        <v>500</v>
      </c>
      <c r="M11" s="686" t="s">
        <v>480</v>
      </c>
    </row>
    <row r="12" spans="1:16" ht="18" customHeight="1" thickBot="1" x14ac:dyDescent="0.3">
      <c r="A12" s="10"/>
      <c r="B12" s="79" t="s">
        <v>116</v>
      </c>
      <c r="C12" s="79" t="s">
        <v>115</v>
      </c>
      <c r="D12" s="614" t="s">
        <v>320</v>
      </c>
      <c r="E12" s="111"/>
      <c r="F12" s="111"/>
      <c r="G12" s="114"/>
      <c r="H12" s="114"/>
      <c r="I12" s="114"/>
      <c r="J12" s="111"/>
      <c r="K12" s="115"/>
      <c r="L12" s="700" t="s">
        <v>500</v>
      </c>
      <c r="M12" s="680"/>
    </row>
    <row r="13" spans="1:16" ht="18" customHeight="1" x14ac:dyDescent="0.25">
      <c r="A13" s="188" t="s">
        <v>191</v>
      </c>
      <c r="B13" s="189"/>
      <c r="C13" s="189"/>
      <c r="D13" s="189"/>
      <c r="E13" s="189"/>
      <c r="F13" s="189"/>
      <c r="G13" s="189"/>
      <c r="H13" s="189"/>
      <c r="I13" s="189"/>
      <c r="J13" s="189"/>
      <c r="K13" s="192"/>
      <c r="L13" s="189"/>
      <c r="M13" s="192"/>
    </row>
    <row r="14" spans="1:16" ht="30.75" customHeight="1" thickBot="1" x14ac:dyDescent="0.3">
      <c r="A14" s="239" t="s">
        <v>0</v>
      </c>
      <c r="B14" s="240" t="s">
        <v>1</v>
      </c>
      <c r="C14" s="241" t="s">
        <v>17</v>
      </c>
      <c r="D14" s="240" t="s">
        <v>63</v>
      </c>
      <c r="E14" s="240" t="s">
        <v>19</v>
      </c>
      <c r="F14" s="240" t="s">
        <v>25</v>
      </c>
      <c r="G14" s="240" t="s">
        <v>2</v>
      </c>
      <c r="H14" s="241" t="s">
        <v>3</v>
      </c>
      <c r="I14" s="240" t="s">
        <v>4</v>
      </c>
      <c r="J14" s="566" t="s">
        <v>5</v>
      </c>
      <c r="K14" s="242" t="s">
        <v>26</v>
      </c>
      <c r="L14" s="240" t="s">
        <v>19</v>
      </c>
      <c r="M14" s="242" t="s">
        <v>141</v>
      </c>
    </row>
    <row r="15" spans="1:16" ht="90.75" customHeight="1" x14ac:dyDescent="0.25">
      <c r="A15" s="10" t="s">
        <v>197</v>
      </c>
      <c r="B15" s="47" t="s">
        <v>66</v>
      </c>
      <c r="C15" s="2" t="s">
        <v>67</v>
      </c>
      <c r="D15" s="919" t="s">
        <v>598</v>
      </c>
      <c r="E15" s="103"/>
      <c r="F15" s="215">
        <v>0.13389999999999999</v>
      </c>
      <c r="G15" s="838">
        <v>23660</v>
      </c>
      <c r="H15" s="823" t="s">
        <v>21</v>
      </c>
      <c r="I15" s="838">
        <f>G15</f>
        <v>23660</v>
      </c>
      <c r="J15" s="823">
        <v>100</v>
      </c>
      <c r="K15" s="825">
        <f>$I$15</f>
        <v>23660</v>
      </c>
      <c r="L15" s="827" t="s">
        <v>500</v>
      </c>
      <c r="M15" s="920" t="s">
        <v>599</v>
      </c>
    </row>
    <row r="16" spans="1:16" ht="63" customHeight="1" thickBot="1" x14ac:dyDescent="0.3">
      <c r="A16" s="10"/>
      <c r="B16" s="47" t="s">
        <v>68</v>
      </c>
      <c r="C16" s="2" t="s">
        <v>69</v>
      </c>
      <c r="D16" s="860"/>
      <c r="E16" s="103"/>
      <c r="F16" s="183"/>
      <c r="G16" s="844"/>
      <c r="H16" s="845"/>
      <c r="I16" s="844"/>
      <c r="J16" s="845"/>
      <c r="K16" s="846"/>
      <c r="L16" s="828"/>
      <c r="M16" s="921"/>
    </row>
    <row r="17" spans="1:13" s="161" customFormat="1" ht="15.75" customHeight="1" x14ac:dyDescent="0.25">
      <c r="A17" s="543" t="s">
        <v>203</v>
      </c>
      <c r="B17" s="544"/>
      <c r="C17" s="544"/>
      <c r="D17" s="544"/>
      <c r="E17" s="544"/>
      <c r="F17" s="544"/>
      <c r="G17" s="544"/>
      <c r="H17" s="544"/>
      <c r="I17" s="544"/>
      <c r="J17" s="544"/>
      <c r="K17" s="545"/>
      <c r="L17" s="544"/>
      <c r="M17" s="545"/>
    </row>
    <row r="18" spans="1:13" s="161" customFormat="1" ht="31.5" customHeight="1" thickBot="1" x14ac:dyDescent="0.3">
      <c r="A18" s="546" t="s">
        <v>0</v>
      </c>
      <c r="B18" s="547" t="s">
        <v>1</v>
      </c>
      <c r="C18" s="549" t="s">
        <v>15</v>
      </c>
      <c r="D18" s="547" t="s">
        <v>59</v>
      </c>
      <c r="E18" s="547" t="s">
        <v>19</v>
      </c>
      <c r="F18" s="547" t="s">
        <v>25</v>
      </c>
      <c r="G18" s="547" t="s">
        <v>2</v>
      </c>
      <c r="H18" s="547" t="s">
        <v>3</v>
      </c>
      <c r="I18" s="547" t="s">
        <v>4</v>
      </c>
      <c r="J18" s="550" t="s">
        <v>60</v>
      </c>
      <c r="K18" s="548" t="s">
        <v>16</v>
      </c>
      <c r="L18" s="547" t="s">
        <v>19</v>
      </c>
      <c r="M18" s="548" t="s">
        <v>141</v>
      </c>
    </row>
    <row r="19" spans="1:13" s="161" customFormat="1" ht="27.75" customHeight="1" x14ac:dyDescent="0.25">
      <c r="A19" s="815" t="s">
        <v>208</v>
      </c>
      <c r="B19" s="116" t="s">
        <v>89</v>
      </c>
      <c r="C19" s="116" t="s">
        <v>79</v>
      </c>
      <c r="D19" s="403" t="s">
        <v>519</v>
      </c>
      <c r="E19" s="31"/>
      <c r="F19" s="78">
        <v>0.49630000000000002</v>
      </c>
      <c r="G19" s="56">
        <v>76339</v>
      </c>
      <c r="H19" s="56">
        <v>143436</v>
      </c>
      <c r="I19" s="487">
        <f>G19+H19</f>
        <v>219775</v>
      </c>
      <c r="J19" s="488">
        <v>95</v>
      </c>
      <c r="K19" s="110">
        <f>I19*J19/100</f>
        <v>208786.25</v>
      </c>
      <c r="L19" s="700" t="s">
        <v>500</v>
      </c>
      <c r="M19" s="819" t="s">
        <v>512</v>
      </c>
    </row>
    <row r="20" spans="1:13" s="161" customFormat="1" ht="30" customHeight="1" x14ac:dyDescent="0.25">
      <c r="A20" s="815"/>
      <c r="B20" s="127" t="s">
        <v>80</v>
      </c>
      <c r="C20" s="127" t="s">
        <v>81</v>
      </c>
      <c r="D20" s="588" t="s">
        <v>313</v>
      </c>
      <c r="E20" s="31"/>
      <c r="F20" s="31"/>
      <c r="G20" s="106"/>
      <c r="H20" s="54"/>
      <c r="I20" s="56"/>
      <c r="J20" s="107"/>
      <c r="K20" s="110"/>
      <c r="L20" s="705" t="s">
        <v>500</v>
      </c>
      <c r="M20" s="820"/>
    </row>
    <row r="21" spans="1:13" s="161" customFormat="1" ht="30" customHeight="1" x14ac:dyDescent="0.25">
      <c r="A21" s="815"/>
      <c r="B21" s="116" t="s">
        <v>82</v>
      </c>
      <c r="C21" s="116" t="s">
        <v>83</v>
      </c>
      <c r="D21" s="403" t="s">
        <v>314</v>
      </c>
      <c r="E21" s="31"/>
      <c r="F21" s="31"/>
      <c r="G21" s="106"/>
      <c r="H21" s="54"/>
      <c r="I21" s="56"/>
      <c r="J21" s="107"/>
      <c r="K21" s="110"/>
      <c r="L21" s="705" t="s">
        <v>500</v>
      </c>
      <c r="M21" s="820"/>
    </row>
    <row r="22" spans="1:13" s="161" customFormat="1" ht="43.5" customHeight="1" x14ac:dyDescent="0.25">
      <c r="A22" s="815"/>
      <c r="B22" s="116"/>
      <c r="C22" s="116" t="s">
        <v>84</v>
      </c>
      <c r="D22" s="403" t="s">
        <v>315</v>
      </c>
      <c r="E22" s="31"/>
      <c r="F22" s="31"/>
      <c r="G22" s="106"/>
      <c r="H22" s="54"/>
      <c r="I22" s="56"/>
      <c r="J22" s="107"/>
      <c r="K22" s="110"/>
      <c r="L22" s="705" t="s">
        <v>500</v>
      </c>
      <c r="M22" s="640" t="s">
        <v>517</v>
      </c>
    </row>
    <row r="23" spans="1:13" s="161" customFormat="1" ht="28.5" customHeight="1" x14ac:dyDescent="0.25">
      <c r="A23" s="815"/>
      <c r="B23" s="116"/>
      <c r="C23" s="116" t="s">
        <v>85</v>
      </c>
      <c r="D23" s="403" t="s">
        <v>316</v>
      </c>
      <c r="E23" s="31"/>
      <c r="F23" s="31"/>
      <c r="G23" s="106"/>
      <c r="H23" s="54"/>
      <c r="I23" s="56"/>
      <c r="J23" s="107"/>
      <c r="K23" s="110"/>
      <c r="L23" s="705" t="s">
        <v>500</v>
      </c>
      <c r="M23" s="640" t="s">
        <v>512</v>
      </c>
    </row>
    <row r="24" spans="1:13" s="161" customFormat="1" ht="54" customHeight="1" x14ac:dyDescent="0.25">
      <c r="A24" s="840"/>
      <c r="B24" s="129" t="s">
        <v>86</v>
      </c>
      <c r="C24" s="130" t="s">
        <v>98</v>
      </c>
      <c r="D24" s="475" t="s">
        <v>317</v>
      </c>
      <c r="E24" s="31"/>
      <c r="F24" s="141"/>
      <c r="G24" s="142"/>
      <c r="H24" s="143"/>
      <c r="I24" s="144"/>
      <c r="J24" s="145"/>
      <c r="K24" s="146"/>
      <c r="L24" s="705" t="s">
        <v>500</v>
      </c>
      <c r="M24" s="640" t="s">
        <v>514</v>
      </c>
    </row>
    <row r="25" spans="1:13" s="161" customFormat="1" ht="40.5" customHeight="1" thickBot="1" x14ac:dyDescent="0.3">
      <c r="A25" s="818" t="s">
        <v>217</v>
      </c>
      <c r="B25" s="130" t="s">
        <v>99</v>
      </c>
      <c r="C25" s="130" t="s">
        <v>100</v>
      </c>
      <c r="D25" s="475" t="s">
        <v>255</v>
      </c>
      <c r="E25" s="213"/>
      <c r="F25" s="147"/>
      <c r="G25" s="105"/>
      <c r="H25" s="139"/>
      <c r="I25" s="138"/>
      <c r="J25" s="105"/>
      <c r="K25" s="148"/>
      <c r="L25" s="749" t="s">
        <v>500</v>
      </c>
      <c r="M25" s="729" t="s">
        <v>518</v>
      </c>
    </row>
    <row r="26" spans="1:13" s="161" customFormat="1" ht="58.5" customHeight="1" x14ac:dyDescent="0.25">
      <c r="A26" s="840"/>
      <c r="B26" s="130" t="s">
        <v>186</v>
      </c>
      <c r="C26" s="130" t="s">
        <v>101</v>
      </c>
      <c r="D26" s="475" t="s">
        <v>318</v>
      </c>
      <c r="E26" s="141"/>
      <c r="F26" s="141"/>
      <c r="G26" s="142"/>
      <c r="H26" s="143"/>
      <c r="I26" s="144"/>
      <c r="J26" s="142"/>
      <c r="K26" s="146"/>
      <c r="L26" s="749" t="s">
        <v>500</v>
      </c>
      <c r="M26" s="793" t="s">
        <v>515</v>
      </c>
    </row>
    <row r="27" spans="1:13" ht="18" customHeight="1" thickBot="1" x14ac:dyDescent="0.3">
      <c r="A27" s="842" t="s">
        <v>192</v>
      </c>
      <c r="B27" s="843"/>
      <c r="C27" s="843"/>
      <c r="D27" s="789"/>
      <c r="E27" s="789"/>
      <c r="F27" s="789"/>
      <c r="G27" s="789"/>
      <c r="H27" s="789"/>
      <c r="I27" s="789"/>
      <c r="J27" s="789"/>
      <c r="K27" s="790"/>
      <c r="L27" s="791"/>
      <c r="M27" s="792"/>
    </row>
    <row r="28" spans="1:13" ht="17.25" customHeight="1" thickBot="1" x14ac:dyDescent="0.3">
      <c r="A28" s="408" t="s">
        <v>199</v>
      </c>
      <c r="B28" s="409"/>
      <c r="C28" s="409"/>
      <c r="D28" s="409"/>
      <c r="E28" s="409"/>
      <c r="F28" s="409"/>
      <c r="G28" s="409"/>
      <c r="H28" s="409"/>
      <c r="I28" s="409"/>
      <c r="J28" s="409"/>
      <c r="K28" s="410"/>
      <c r="L28" s="178"/>
      <c r="M28" s="179"/>
    </row>
    <row r="29" spans="1:13" ht="30" customHeight="1" thickBot="1" x14ac:dyDescent="0.3">
      <c r="A29" s="33" t="s">
        <v>0</v>
      </c>
      <c r="B29" s="34" t="s">
        <v>1</v>
      </c>
      <c r="C29" s="401" t="s">
        <v>15</v>
      </c>
      <c r="D29" s="34" t="s">
        <v>63</v>
      </c>
      <c r="E29" s="36" t="s">
        <v>19</v>
      </c>
      <c r="F29" s="36" t="s">
        <v>25</v>
      </c>
      <c r="G29" s="36" t="s">
        <v>2</v>
      </c>
      <c r="H29" s="35" t="s">
        <v>3</v>
      </c>
      <c r="I29" s="34" t="s">
        <v>4</v>
      </c>
      <c r="J29" s="35" t="s">
        <v>5</v>
      </c>
      <c r="K29" s="37" t="s">
        <v>26</v>
      </c>
      <c r="L29" s="234" t="s">
        <v>19</v>
      </c>
      <c r="M29" s="246" t="s">
        <v>141</v>
      </c>
    </row>
    <row r="30" spans="1:13" ht="32.25" customHeight="1" x14ac:dyDescent="0.25">
      <c r="A30" s="814" t="s">
        <v>209</v>
      </c>
      <c r="B30" s="400" t="s">
        <v>70</v>
      </c>
      <c r="C30" s="402" t="s">
        <v>72</v>
      </c>
      <c r="D30" s="395" t="s">
        <v>125</v>
      </c>
      <c r="E30" s="86"/>
      <c r="F30" s="54">
        <v>0.215</v>
      </c>
      <c r="G30" s="56">
        <v>27626</v>
      </c>
      <c r="H30" s="56">
        <v>14877</v>
      </c>
      <c r="I30" s="487">
        <f>G30+H30</f>
        <v>42503</v>
      </c>
      <c r="J30" s="54">
        <v>100</v>
      </c>
      <c r="K30" s="486">
        <f>$I$30</f>
        <v>42503</v>
      </c>
      <c r="L30" s="700" t="s">
        <v>500</v>
      </c>
      <c r="M30" s="648"/>
    </row>
    <row r="31" spans="1:13" ht="34.5" customHeight="1" x14ac:dyDescent="0.25">
      <c r="A31" s="815"/>
      <c r="B31" s="841" t="s">
        <v>71</v>
      </c>
      <c r="C31" s="403" t="s">
        <v>73</v>
      </c>
      <c r="D31" s="395" t="s">
        <v>126</v>
      </c>
      <c r="E31" s="86"/>
      <c r="F31" s="86"/>
      <c r="G31" s="56"/>
      <c r="H31" s="54"/>
      <c r="I31" s="56"/>
      <c r="J31" s="54"/>
      <c r="K31" s="70"/>
      <c r="L31" s="700" t="s">
        <v>500</v>
      </c>
      <c r="M31" s="444"/>
    </row>
    <row r="32" spans="1:13" ht="33.75" customHeight="1" x14ac:dyDescent="0.25">
      <c r="A32" s="815"/>
      <c r="B32" s="841"/>
      <c r="C32" s="403" t="s">
        <v>74</v>
      </c>
      <c r="D32" s="395" t="s">
        <v>127</v>
      </c>
      <c r="E32" s="86"/>
      <c r="F32" s="86"/>
      <c r="G32" s="56"/>
      <c r="H32" s="54"/>
      <c r="I32" s="56"/>
      <c r="J32" s="54"/>
      <c r="K32" s="70"/>
      <c r="L32" s="700" t="s">
        <v>500</v>
      </c>
      <c r="M32" s="444"/>
    </row>
    <row r="33" spans="1:13" ht="42.75" customHeight="1" x14ac:dyDescent="0.25">
      <c r="A33" s="10"/>
      <c r="B33" s="841"/>
      <c r="C33" s="403" t="s">
        <v>75</v>
      </c>
      <c r="D33" s="395" t="s">
        <v>128</v>
      </c>
      <c r="E33" s="86"/>
      <c r="F33" s="86"/>
      <c r="G33" s="56"/>
      <c r="H33" s="54"/>
      <c r="I33" s="56"/>
      <c r="J33" s="54"/>
      <c r="K33" s="70"/>
      <c r="L33" s="700" t="s">
        <v>500</v>
      </c>
      <c r="M33" s="444"/>
    </row>
    <row r="34" spans="1:13" ht="43.5" customHeight="1" x14ac:dyDescent="0.25">
      <c r="A34" s="10"/>
      <c r="B34" s="397"/>
      <c r="C34" s="403" t="s">
        <v>76</v>
      </c>
      <c r="D34" s="395" t="s">
        <v>129</v>
      </c>
      <c r="E34" s="86"/>
      <c r="F34" s="86"/>
      <c r="G34" s="56"/>
      <c r="H34" s="54"/>
      <c r="I34" s="56"/>
      <c r="J34" s="54"/>
      <c r="K34" s="70"/>
      <c r="L34" s="700" t="s">
        <v>500</v>
      </c>
      <c r="M34" s="444"/>
    </row>
    <row r="35" spans="1:13" ht="16.5" customHeight="1" thickBot="1" x14ac:dyDescent="0.3">
      <c r="A35" s="118"/>
      <c r="B35" s="406"/>
      <c r="C35" s="407" t="s">
        <v>77</v>
      </c>
      <c r="D35" s="159" t="s">
        <v>188</v>
      </c>
      <c r="E35" s="87"/>
      <c r="F35" s="87"/>
      <c r="G35" s="120"/>
      <c r="H35" s="121"/>
      <c r="I35" s="120"/>
      <c r="J35" s="121"/>
      <c r="K35" s="396"/>
      <c r="L35" s="700" t="s">
        <v>500</v>
      </c>
      <c r="M35" s="465"/>
    </row>
    <row r="36" spans="1:13" ht="21" customHeight="1" x14ac:dyDescent="0.25">
      <c r="A36" s="404" t="s">
        <v>201</v>
      </c>
      <c r="B36" s="88"/>
      <c r="C36" s="88"/>
      <c r="D36" s="88"/>
      <c r="E36" s="88"/>
      <c r="F36" s="88"/>
      <c r="G36" s="88"/>
      <c r="H36" s="88"/>
      <c r="I36" s="88"/>
      <c r="J36" s="88"/>
      <c r="K36" s="405"/>
      <c r="L36" s="187"/>
      <c r="M36" s="191"/>
    </row>
    <row r="37" spans="1:13" ht="30" customHeight="1" thickBot="1" x14ac:dyDescent="0.3">
      <c r="A37" s="89" t="s">
        <v>0</v>
      </c>
      <c r="B37" s="90" t="s">
        <v>1</v>
      </c>
      <c r="C37" s="91" t="s">
        <v>15</v>
      </c>
      <c r="D37" s="90" t="s">
        <v>63</v>
      </c>
      <c r="E37" s="90" t="s">
        <v>19</v>
      </c>
      <c r="F37" s="90" t="s">
        <v>25</v>
      </c>
      <c r="G37" s="90" t="s">
        <v>2</v>
      </c>
      <c r="H37" s="91" t="s">
        <v>3</v>
      </c>
      <c r="I37" s="90" t="s">
        <v>4</v>
      </c>
      <c r="J37" s="91" t="s">
        <v>5</v>
      </c>
      <c r="K37" s="92" t="s">
        <v>26</v>
      </c>
      <c r="L37" s="233" t="s">
        <v>19</v>
      </c>
      <c r="M37" s="238" t="s">
        <v>141</v>
      </c>
    </row>
    <row r="38" spans="1:13" ht="30" customHeight="1" x14ac:dyDescent="0.25">
      <c r="A38" s="814" t="s">
        <v>196</v>
      </c>
      <c r="B38" s="836" t="s">
        <v>11</v>
      </c>
      <c r="C38" s="414" t="s">
        <v>20</v>
      </c>
      <c r="D38" s="93" t="s">
        <v>239</v>
      </c>
      <c r="E38" s="122"/>
      <c r="F38" s="73">
        <v>0</v>
      </c>
      <c r="G38" s="53">
        <v>0</v>
      </c>
      <c r="H38" s="75">
        <f>23*21.88</f>
        <v>503.23999999999995</v>
      </c>
      <c r="I38" s="75">
        <f>H38</f>
        <v>503.23999999999995</v>
      </c>
      <c r="J38" s="75">
        <v>100</v>
      </c>
      <c r="K38" s="76">
        <f>$I$38</f>
        <v>503.23999999999995</v>
      </c>
      <c r="L38" s="700" t="s">
        <v>500</v>
      </c>
      <c r="M38" s="821" t="s">
        <v>484</v>
      </c>
    </row>
    <row r="39" spans="1:13" ht="27.75" customHeight="1" thickBot="1" x14ac:dyDescent="0.3">
      <c r="A39" s="835"/>
      <c r="B39" s="837"/>
      <c r="C39" s="415" t="s">
        <v>12</v>
      </c>
      <c r="D39" s="180" t="s">
        <v>240</v>
      </c>
      <c r="E39" s="95"/>
      <c r="F39" s="95"/>
      <c r="G39" s="96"/>
      <c r="H39" s="96"/>
      <c r="I39" s="96"/>
      <c r="J39" s="96"/>
      <c r="K39" s="96"/>
      <c r="L39" s="701" t="s">
        <v>500</v>
      </c>
      <c r="M39" s="822"/>
    </row>
    <row r="40" spans="1:13" ht="9" customHeight="1" x14ac:dyDescent="0.25">
      <c r="B40" s="19"/>
    </row>
    <row r="41" spans="1:13" x14ac:dyDescent="0.25">
      <c r="B41" s="161"/>
      <c r="C41" s="161"/>
      <c r="D41" s="161"/>
    </row>
    <row r="42" spans="1:13" s="161" customFormat="1" x14ac:dyDescent="0.25">
      <c r="L42"/>
      <c r="M42"/>
    </row>
    <row r="43" spans="1:13" x14ac:dyDescent="0.25">
      <c r="B43" s="161"/>
      <c r="C43" s="161"/>
      <c r="D43" s="161"/>
    </row>
    <row r="44" spans="1:13" x14ac:dyDescent="0.25">
      <c r="B44" s="161"/>
      <c r="C44" s="161"/>
      <c r="D44" s="161"/>
      <c r="L44" s="161"/>
      <c r="M44" s="161"/>
    </row>
    <row r="45" spans="1:13" x14ac:dyDescent="0.25">
      <c r="B45" s="161"/>
      <c r="C45" s="161"/>
      <c r="D45" s="161"/>
    </row>
    <row r="46" spans="1:13" x14ac:dyDescent="0.25">
      <c r="B46" s="161"/>
      <c r="C46" s="161"/>
      <c r="D46" s="161"/>
    </row>
    <row r="47" spans="1:13" x14ac:dyDescent="0.25">
      <c r="B47" s="161"/>
      <c r="C47" s="161"/>
      <c r="D47" s="161"/>
      <c r="E47" s="123"/>
      <c r="F47" s="123"/>
    </row>
    <row r="48" spans="1:13" x14ac:dyDescent="0.25">
      <c r="B48" s="161"/>
      <c r="C48" s="161"/>
      <c r="D48" s="161"/>
      <c r="E48" s="48" t="s">
        <v>78</v>
      </c>
      <c r="F48" s="48"/>
      <c r="G48" s="97">
        <v>24.19</v>
      </c>
    </row>
    <row r="49" spans="2:6" x14ac:dyDescent="0.25">
      <c r="B49" s="161"/>
      <c r="C49" s="161"/>
      <c r="D49" s="161"/>
    </row>
    <row r="50" spans="2:6" x14ac:dyDescent="0.25">
      <c r="C50" s="29"/>
      <c r="D50" s="29"/>
      <c r="E50" s="42">
        <v>23</v>
      </c>
      <c r="F50" s="42"/>
    </row>
    <row r="51" spans="2:6" x14ac:dyDescent="0.25">
      <c r="E51" s="42">
        <v>460</v>
      </c>
      <c r="F51" s="42"/>
    </row>
    <row r="52" spans="2:6" x14ac:dyDescent="0.25">
      <c r="E52" s="42">
        <v>23</v>
      </c>
      <c r="F52" s="42"/>
    </row>
  </sheetData>
  <mergeCells count="20">
    <mergeCell ref="A1:M1"/>
    <mergeCell ref="I15:I16"/>
    <mergeCell ref="J15:J16"/>
    <mergeCell ref="K15:K16"/>
    <mergeCell ref="L8:L9"/>
    <mergeCell ref="L15:L16"/>
    <mergeCell ref="A5:A6"/>
    <mergeCell ref="G15:G16"/>
    <mergeCell ref="H15:H16"/>
    <mergeCell ref="D15:D16"/>
    <mergeCell ref="M15:M16"/>
    <mergeCell ref="A25:A26"/>
    <mergeCell ref="A19:A24"/>
    <mergeCell ref="B31:B33"/>
    <mergeCell ref="A30:A32"/>
    <mergeCell ref="M38:M39"/>
    <mergeCell ref="A38:A39"/>
    <mergeCell ref="B38:B39"/>
    <mergeCell ref="A27:C27"/>
    <mergeCell ref="M19:M21"/>
  </mergeCells>
  <conditionalFormatting sqref="L5:L8 L10:L12 L19:L26">
    <cfRule type="cellIs" dxfId="591" priority="21" operator="equal">
      <formula>$P$7</formula>
    </cfRule>
    <cfRule type="cellIs" dxfId="590" priority="22" operator="equal">
      <formula>$P$6</formula>
    </cfRule>
    <cfRule type="cellIs" dxfId="589" priority="23" operator="equal">
      <formula>$P$5</formula>
    </cfRule>
    <cfRule type="cellIs" dxfId="588" priority="24" operator="equal">
      <formula>$P$4</formula>
    </cfRule>
  </conditionalFormatting>
  <conditionalFormatting sqref="L30:L35">
    <cfRule type="cellIs" dxfId="587" priority="13" operator="equal">
      <formula>$P$7</formula>
    </cfRule>
    <cfRule type="cellIs" dxfId="586" priority="14" operator="equal">
      <formula>$P$6</formula>
    </cfRule>
    <cfRule type="cellIs" dxfId="585" priority="15" operator="equal">
      <formula>$P$5</formula>
    </cfRule>
    <cfRule type="cellIs" dxfId="584" priority="16" operator="equal">
      <formula>$P$4</formula>
    </cfRule>
  </conditionalFormatting>
  <conditionalFormatting sqref="L38:L39">
    <cfRule type="cellIs" dxfId="583" priority="9" operator="equal">
      <formula>$P$7</formula>
    </cfRule>
    <cfRule type="cellIs" dxfId="582" priority="10" operator="equal">
      <formula>$P$6</formula>
    </cfRule>
    <cfRule type="cellIs" dxfId="581" priority="11" operator="equal">
      <formula>$P$5</formula>
    </cfRule>
    <cfRule type="cellIs" dxfId="580" priority="12" operator="equal">
      <formula>$P$4</formula>
    </cfRule>
  </conditionalFormatting>
  <conditionalFormatting sqref="L15">
    <cfRule type="cellIs" dxfId="119" priority="1" operator="equal">
      <formula>$P$7</formula>
    </cfRule>
    <cfRule type="cellIs" dxfId="118" priority="2" operator="equal">
      <formula>$P$6</formula>
    </cfRule>
    <cfRule type="cellIs" dxfId="117" priority="3" operator="equal">
      <formula>$P$5</formula>
    </cfRule>
    <cfRule type="cellIs" dxfId="116" priority="4" operator="equal">
      <formula>$P$4</formula>
    </cfRule>
  </conditionalFormatting>
  <dataValidations count="1">
    <dataValidation type="list" allowBlank="1" showInputMessage="1" showErrorMessage="1" sqref="L38:L39 L10:L12 L30:L35 L5:L8 L19:L26 L15" xr:uid="{00000000-0002-0000-0200-000001000000}">
      <formula1>$P$4:$P$7</formula1>
    </dataValidation>
  </dataValidations>
  <pageMargins left="0.7" right="0.7" top="0.75" bottom="0.75" header="0.3" footer="0.3"/>
  <pageSetup paperSize="8"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AC52"/>
  <sheetViews>
    <sheetView topLeftCell="A10" zoomScaleNormal="100" workbookViewId="0">
      <selection activeCell="S15" sqref="S15"/>
    </sheetView>
  </sheetViews>
  <sheetFormatPr defaultRowHeight="15" x14ac:dyDescent="0.25"/>
  <cols>
    <col min="1" max="1" width="11.7109375" customWidth="1"/>
    <col min="2" max="2" width="39.42578125" customWidth="1"/>
    <col min="3" max="3" width="43.5703125" customWidth="1"/>
    <col min="4" max="4" width="44.5703125" customWidth="1"/>
    <col min="5" max="5" width="8.140625" hidden="1" customWidth="1"/>
    <col min="6" max="6" width="7.85546875" hidden="1" customWidth="1"/>
    <col min="7" max="7" width="7.5703125" hidden="1" customWidth="1"/>
    <col min="8" max="8" width="9.85546875" hidden="1" customWidth="1"/>
    <col min="9" max="9" width="8.28515625" hidden="1" customWidth="1"/>
    <col min="10" max="10" width="5.7109375" hidden="1" customWidth="1"/>
    <col min="11" max="11" width="8.28515625" hidden="1" customWidth="1"/>
    <col min="12" max="12" width="9" customWidth="1"/>
    <col min="13" max="13" width="51.140625" customWidth="1"/>
    <col min="14" max="14" width="10.140625" hidden="1" customWidth="1"/>
    <col min="15" max="16" width="9.140625" hidden="1" customWidth="1"/>
  </cols>
  <sheetData>
    <row r="1" spans="1:17" ht="18" x14ac:dyDescent="0.25">
      <c r="A1" s="816" t="s">
        <v>556</v>
      </c>
      <c r="B1" s="816"/>
      <c r="C1" s="816"/>
      <c r="D1" s="816"/>
      <c r="E1" s="816"/>
      <c r="F1" s="816"/>
      <c r="G1" s="816"/>
      <c r="H1" s="816"/>
      <c r="I1" s="816"/>
      <c r="J1" s="816"/>
      <c r="K1" s="816"/>
      <c r="L1" s="816"/>
      <c r="M1" s="816"/>
    </row>
    <row r="2" spans="1:17" ht="6.75" customHeight="1" thickBot="1" x14ac:dyDescent="0.3"/>
    <row r="3" spans="1:17" s="161" customFormat="1" ht="18.75" customHeight="1" x14ac:dyDescent="0.25">
      <c r="A3" s="551" t="s">
        <v>190</v>
      </c>
      <c r="B3" s="254"/>
      <c r="C3" s="254"/>
      <c r="D3" s="254"/>
      <c r="E3" s="254"/>
      <c r="F3" s="254"/>
      <c r="G3" s="254"/>
      <c r="H3" s="254"/>
      <c r="I3" s="254"/>
      <c r="J3" s="254"/>
      <c r="K3" s="254"/>
      <c r="L3" s="254"/>
      <c r="M3" s="255"/>
    </row>
    <row r="4" spans="1:17" s="161" customFormat="1" ht="32.25" customHeight="1" thickBot="1" x14ac:dyDescent="0.3">
      <c r="A4" s="256" t="s">
        <v>0</v>
      </c>
      <c r="B4" s="257" t="s">
        <v>1</v>
      </c>
      <c r="C4" s="258" t="s">
        <v>15</v>
      </c>
      <c r="D4" s="257" t="s">
        <v>63</v>
      </c>
      <c r="E4" s="257" t="s">
        <v>63</v>
      </c>
      <c r="F4" s="257" t="s">
        <v>63</v>
      </c>
      <c r="G4" s="257" t="s">
        <v>63</v>
      </c>
      <c r="H4" s="257" t="s">
        <v>63</v>
      </c>
      <c r="I4" s="257" t="s">
        <v>63</v>
      </c>
      <c r="J4" s="257" t="s">
        <v>63</v>
      </c>
      <c r="K4" s="257" t="s">
        <v>63</v>
      </c>
      <c r="L4" s="257" t="s">
        <v>19</v>
      </c>
      <c r="M4" s="260" t="s">
        <v>141</v>
      </c>
      <c r="O4" s="581"/>
      <c r="P4" s="161" t="s">
        <v>140</v>
      </c>
    </row>
    <row r="5" spans="1:17" s="161" customFormat="1" ht="42.75" customHeight="1" x14ac:dyDescent="0.25">
      <c r="A5" s="411" t="s">
        <v>206</v>
      </c>
      <c r="B5" s="600" t="s">
        <v>187</v>
      </c>
      <c r="C5" s="608" t="s">
        <v>104</v>
      </c>
      <c r="D5" s="422" t="s">
        <v>319</v>
      </c>
      <c r="E5" s="216"/>
      <c r="F5" s="112">
        <v>8.2500000000000004E-2</v>
      </c>
      <c r="G5" s="56">
        <v>12700</v>
      </c>
      <c r="H5" s="56">
        <v>2020</v>
      </c>
      <c r="I5" s="487">
        <v>14720</v>
      </c>
      <c r="J5" s="54">
        <v>90</v>
      </c>
      <c r="K5" s="605">
        <v>13248</v>
      </c>
      <c r="L5" s="700" t="s">
        <v>500</v>
      </c>
      <c r="M5" s="687" t="s">
        <v>481</v>
      </c>
      <c r="O5" s="580"/>
      <c r="P5" s="161" t="s">
        <v>470</v>
      </c>
    </row>
    <row r="6" spans="1:17" s="161" customFormat="1" ht="40.5" customHeight="1" x14ac:dyDescent="0.25">
      <c r="A6" s="412"/>
      <c r="B6" s="606" t="s">
        <v>105</v>
      </c>
      <c r="C6" s="606" t="s">
        <v>257</v>
      </c>
      <c r="D6" s="402" t="s">
        <v>324</v>
      </c>
      <c r="E6" s="216"/>
      <c r="F6" s="216"/>
      <c r="G6" s="114"/>
      <c r="H6" s="114"/>
      <c r="I6" s="114"/>
      <c r="J6" s="216"/>
      <c r="K6" s="216"/>
      <c r="L6" s="827" t="s">
        <v>500</v>
      </c>
      <c r="M6" s="686" t="s">
        <v>482</v>
      </c>
      <c r="O6" s="657"/>
      <c r="P6" s="161" t="s">
        <v>471</v>
      </c>
    </row>
    <row r="7" spans="1:17" s="161" customFormat="1" ht="41.25" customHeight="1" x14ac:dyDescent="0.25">
      <c r="A7" s="113"/>
      <c r="B7" s="608" t="s">
        <v>153</v>
      </c>
      <c r="C7" s="608" t="s">
        <v>107</v>
      </c>
      <c r="D7" s="588" t="s">
        <v>120</v>
      </c>
      <c r="E7" s="216"/>
      <c r="F7" s="216"/>
      <c r="G7" s="114"/>
      <c r="H7" s="114"/>
      <c r="I7" s="114"/>
      <c r="J7" s="216"/>
      <c r="K7" s="216"/>
      <c r="L7" s="828"/>
      <c r="M7" s="686" t="s">
        <v>483</v>
      </c>
      <c r="O7" s="703"/>
      <c r="P7" s="161" t="s">
        <v>500</v>
      </c>
    </row>
    <row r="8" spans="1:17" s="161" customFormat="1" ht="40.5" customHeight="1" x14ac:dyDescent="0.25">
      <c r="A8" s="113"/>
      <c r="B8" s="606" t="s">
        <v>108</v>
      </c>
      <c r="C8" s="606" t="s">
        <v>109</v>
      </c>
      <c r="D8" s="402" t="s">
        <v>325</v>
      </c>
      <c r="E8" s="216"/>
      <c r="F8" s="216"/>
      <c r="G8" s="114"/>
      <c r="H8" s="114"/>
      <c r="I8" s="114"/>
      <c r="J8" s="216"/>
      <c r="K8" s="216"/>
      <c r="L8" s="827" t="s">
        <v>500</v>
      </c>
      <c r="M8" s="686" t="s">
        <v>475</v>
      </c>
    </row>
    <row r="9" spans="1:17" s="161" customFormat="1" ht="14.25" customHeight="1" x14ac:dyDescent="0.25">
      <c r="A9" s="113"/>
      <c r="B9" s="608" t="s">
        <v>110</v>
      </c>
      <c r="C9" s="608" t="s">
        <v>110</v>
      </c>
      <c r="D9" s="588"/>
      <c r="E9" s="216"/>
      <c r="F9" s="216"/>
      <c r="G9" s="114"/>
      <c r="H9" s="114"/>
      <c r="I9" s="114"/>
      <c r="J9" s="216"/>
      <c r="K9" s="216"/>
      <c r="L9" s="828"/>
      <c r="M9" s="686"/>
    </row>
    <row r="10" spans="1:17" s="161" customFormat="1" ht="29.25" customHeight="1" x14ac:dyDescent="0.25">
      <c r="A10" s="818" t="s">
        <v>207</v>
      </c>
      <c r="B10" s="602" t="s">
        <v>87</v>
      </c>
      <c r="C10" s="599" t="s">
        <v>111</v>
      </c>
      <c r="D10" s="403" t="s">
        <v>562</v>
      </c>
      <c r="E10" s="216"/>
      <c r="F10" s="136">
        <v>0.1825</v>
      </c>
      <c r="G10" s="137">
        <v>28094</v>
      </c>
      <c r="H10" s="138">
        <v>2599</v>
      </c>
      <c r="I10" s="105">
        <f>G10+H10</f>
        <v>30693</v>
      </c>
      <c r="J10" s="139">
        <v>90</v>
      </c>
      <c r="K10" s="138">
        <f>($I$10*$J$10)/100</f>
        <v>27623.7</v>
      </c>
      <c r="L10" s="712" t="s">
        <v>500</v>
      </c>
      <c r="M10" s="686" t="s">
        <v>477</v>
      </c>
    </row>
    <row r="11" spans="1:17" s="161" customFormat="1" ht="53.25" customHeight="1" x14ac:dyDescent="0.25">
      <c r="A11" s="815"/>
      <c r="B11" s="485" t="s">
        <v>563</v>
      </c>
      <c r="C11" s="690" t="s">
        <v>262</v>
      </c>
      <c r="D11" s="689" t="s">
        <v>288</v>
      </c>
      <c r="E11" s="216"/>
      <c r="F11" s="216"/>
      <c r="G11" s="114"/>
      <c r="H11" s="114"/>
      <c r="I11" s="114"/>
      <c r="J11" s="216"/>
      <c r="K11" s="216"/>
      <c r="L11" s="712" t="s">
        <v>500</v>
      </c>
      <c r="M11" s="632" t="s">
        <v>561</v>
      </c>
    </row>
    <row r="12" spans="1:17" s="161" customFormat="1" ht="15.75" customHeight="1" thickBot="1" x14ac:dyDescent="0.3">
      <c r="A12" s="835"/>
      <c r="B12" s="602" t="s">
        <v>116</v>
      </c>
      <c r="C12" s="602" t="s">
        <v>115</v>
      </c>
      <c r="D12" s="470" t="s">
        <v>320</v>
      </c>
      <c r="E12" s="216"/>
      <c r="F12" s="216"/>
      <c r="G12" s="114"/>
      <c r="H12" s="114"/>
      <c r="I12" s="114"/>
      <c r="J12" s="216"/>
      <c r="K12" s="216"/>
      <c r="L12" s="713" t="s">
        <v>500</v>
      </c>
      <c r="M12" s="711"/>
    </row>
    <row r="13" spans="1:17" ht="17.25" customHeight="1" x14ac:dyDescent="0.25">
      <c r="A13" s="569" t="s">
        <v>191</v>
      </c>
      <c r="B13" s="189"/>
      <c r="C13" s="189"/>
      <c r="D13" s="189"/>
      <c r="E13" s="189"/>
      <c r="F13" s="189"/>
      <c r="G13" s="189"/>
      <c r="H13" s="189"/>
      <c r="I13" s="189"/>
      <c r="J13" s="189"/>
      <c r="K13" s="189"/>
      <c r="L13" s="189"/>
      <c r="M13" s="192"/>
    </row>
    <row r="14" spans="1:17" ht="30" customHeight="1" thickBot="1" x14ac:dyDescent="0.3">
      <c r="A14" s="239" t="s">
        <v>0</v>
      </c>
      <c r="B14" s="240" t="s">
        <v>1</v>
      </c>
      <c r="C14" s="241" t="s">
        <v>17</v>
      </c>
      <c r="D14" s="240" t="s">
        <v>63</v>
      </c>
      <c r="E14" s="240" t="s">
        <v>63</v>
      </c>
      <c r="F14" s="240" t="s">
        <v>63</v>
      </c>
      <c r="G14" s="240" t="s">
        <v>63</v>
      </c>
      <c r="H14" s="240" t="s">
        <v>63</v>
      </c>
      <c r="I14" s="240" t="s">
        <v>63</v>
      </c>
      <c r="J14" s="240" t="s">
        <v>63</v>
      </c>
      <c r="K14" s="240" t="s">
        <v>63</v>
      </c>
      <c r="L14" s="240" t="s">
        <v>19</v>
      </c>
      <c r="M14" s="242" t="s">
        <v>141</v>
      </c>
    </row>
    <row r="15" spans="1:17" ht="105.75" customHeight="1" x14ac:dyDescent="0.25">
      <c r="A15" s="26" t="s">
        <v>197</v>
      </c>
      <c r="B15" s="218" t="s">
        <v>66</v>
      </c>
      <c r="C15" s="28" t="s">
        <v>67</v>
      </c>
      <c r="D15" s="919" t="s">
        <v>596</v>
      </c>
      <c r="E15" s="249"/>
      <c r="F15" s="220">
        <v>5.1299999999999998E-2</v>
      </c>
      <c r="G15" s="847">
        <v>9065</v>
      </c>
      <c r="H15" s="849">
        <v>0</v>
      </c>
      <c r="I15" s="847">
        <f>G15</f>
        <v>9065</v>
      </c>
      <c r="J15" s="849">
        <v>100</v>
      </c>
      <c r="K15" s="851">
        <f>I15*J15/100</f>
        <v>9065</v>
      </c>
      <c r="L15" s="829" t="s">
        <v>471</v>
      </c>
      <c r="M15" s="922" t="s">
        <v>597</v>
      </c>
      <c r="Q15" s="924"/>
    </row>
    <row r="16" spans="1:17" ht="40.5" customHeight="1" thickBot="1" x14ac:dyDescent="0.3">
      <c r="A16" s="202"/>
      <c r="B16" s="164" t="s">
        <v>68</v>
      </c>
      <c r="C16" s="165" t="s">
        <v>69</v>
      </c>
      <c r="D16" s="860"/>
      <c r="E16" s="436"/>
      <c r="F16" s="607"/>
      <c r="G16" s="848"/>
      <c r="H16" s="850"/>
      <c r="I16" s="848"/>
      <c r="J16" s="850"/>
      <c r="K16" s="852"/>
      <c r="L16" s="830"/>
      <c r="M16" s="923"/>
    </row>
    <row r="17" spans="1:29" ht="18" customHeight="1" x14ac:dyDescent="0.25">
      <c r="A17" s="570" t="s">
        <v>203</v>
      </c>
      <c r="B17" s="544"/>
      <c r="C17" s="544"/>
      <c r="D17" s="544"/>
      <c r="E17" s="544"/>
      <c r="F17" s="544"/>
      <c r="G17" s="544"/>
      <c r="H17" s="544"/>
      <c r="I17" s="544"/>
      <c r="J17" s="544"/>
      <c r="K17" s="544"/>
      <c r="L17" s="544"/>
      <c r="M17" s="545"/>
    </row>
    <row r="18" spans="1:29" ht="30.75" customHeight="1" thickBot="1" x14ac:dyDescent="0.3">
      <c r="A18" s="546" t="s">
        <v>0</v>
      </c>
      <c r="B18" s="547" t="s">
        <v>1</v>
      </c>
      <c r="C18" s="549" t="s">
        <v>15</v>
      </c>
      <c r="D18" s="547" t="s">
        <v>59</v>
      </c>
      <c r="E18" s="547" t="s">
        <v>59</v>
      </c>
      <c r="F18" s="547" t="s">
        <v>59</v>
      </c>
      <c r="G18" s="547" t="s">
        <v>59</v>
      </c>
      <c r="H18" s="547" t="s">
        <v>59</v>
      </c>
      <c r="I18" s="547" t="s">
        <v>59</v>
      </c>
      <c r="J18" s="547" t="s">
        <v>59</v>
      </c>
      <c r="K18" s="547" t="s">
        <v>59</v>
      </c>
      <c r="L18" s="547" t="s">
        <v>19</v>
      </c>
      <c r="M18" s="548" t="s">
        <v>141</v>
      </c>
    </row>
    <row r="19" spans="1:29" ht="26.25" customHeight="1" x14ac:dyDescent="0.25">
      <c r="A19" s="814" t="s">
        <v>208</v>
      </c>
      <c r="B19" s="853" t="s">
        <v>89</v>
      </c>
      <c r="C19" s="125" t="s">
        <v>79</v>
      </c>
      <c r="D19" s="422" t="s">
        <v>326</v>
      </c>
      <c r="E19" s="213"/>
      <c r="F19" s="78">
        <v>0.4</v>
      </c>
      <c r="G19" s="214">
        <v>61527</v>
      </c>
      <c r="H19" s="214">
        <v>81183</v>
      </c>
      <c r="I19" s="603">
        <f>G19+H19</f>
        <v>142710</v>
      </c>
      <c r="J19" s="604">
        <v>90</v>
      </c>
      <c r="K19" s="110">
        <f>I19*J19/100</f>
        <v>128439</v>
      </c>
      <c r="L19" s="700" t="s">
        <v>500</v>
      </c>
      <c r="M19" s="635" t="s">
        <v>512</v>
      </c>
    </row>
    <row r="20" spans="1:29" ht="28.5" customHeight="1" x14ac:dyDescent="0.25">
      <c r="A20" s="815"/>
      <c r="B20" s="854"/>
      <c r="C20" s="126"/>
      <c r="D20" s="403" t="s">
        <v>312</v>
      </c>
      <c r="E20" s="213"/>
      <c r="F20" s="213"/>
      <c r="G20" s="487"/>
      <c r="H20" s="54"/>
      <c r="I20" s="56"/>
      <c r="J20" s="488"/>
      <c r="K20" s="110"/>
      <c r="L20" s="728" t="s">
        <v>500</v>
      </c>
      <c r="M20" s="640" t="s">
        <v>520</v>
      </c>
    </row>
    <row r="21" spans="1:29" ht="28.5" customHeight="1" x14ac:dyDescent="0.25">
      <c r="A21" s="815"/>
      <c r="B21" s="127" t="s">
        <v>80</v>
      </c>
      <c r="C21" s="127" t="s">
        <v>81</v>
      </c>
      <c r="D21" s="588" t="s">
        <v>313</v>
      </c>
      <c r="E21" s="213"/>
      <c r="F21" s="213"/>
      <c r="G21" s="487"/>
      <c r="H21" s="54"/>
      <c r="I21" s="56"/>
      <c r="J21" s="488"/>
      <c r="K21" s="110"/>
      <c r="L21" s="728" t="s">
        <v>500</v>
      </c>
      <c r="M21" s="640" t="s">
        <v>565</v>
      </c>
    </row>
    <row r="22" spans="1:29" ht="28.5" customHeight="1" x14ac:dyDescent="0.25">
      <c r="A22" s="815"/>
      <c r="B22" s="116" t="s">
        <v>82</v>
      </c>
      <c r="C22" s="116" t="s">
        <v>83</v>
      </c>
      <c r="D22" s="403" t="s">
        <v>314</v>
      </c>
      <c r="E22" s="213"/>
      <c r="F22" s="213"/>
      <c r="G22" s="487"/>
      <c r="H22" s="54"/>
      <c r="I22" s="56"/>
      <c r="J22" s="488"/>
      <c r="K22" s="110"/>
      <c r="L22" s="728" t="s">
        <v>500</v>
      </c>
      <c r="M22" s="640" t="s">
        <v>565</v>
      </c>
    </row>
    <row r="23" spans="1:29" ht="40.5" customHeight="1" x14ac:dyDescent="0.25">
      <c r="A23" s="815"/>
      <c r="B23" s="116"/>
      <c r="C23" s="116" t="s">
        <v>84</v>
      </c>
      <c r="D23" s="403" t="s">
        <v>315</v>
      </c>
      <c r="E23" s="213"/>
      <c r="F23" s="213"/>
      <c r="G23" s="487"/>
      <c r="H23" s="54"/>
      <c r="I23" s="56"/>
      <c r="J23" s="488"/>
      <c r="K23" s="110"/>
      <c r="L23" s="749" t="s">
        <v>500</v>
      </c>
      <c r="M23" s="640" t="s">
        <v>564</v>
      </c>
    </row>
    <row r="24" spans="1:29" ht="16.5" customHeight="1" x14ac:dyDescent="0.25">
      <c r="A24" s="815"/>
      <c r="B24" s="127"/>
      <c r="C24" s="127" t="s">
        <v>85</v>
      </c>
      <c r="D24" s="734" t="s">
        <v>316</v>
      </c>
      <c r="E24" s="141"/>
      <c r="F24" s="141"/>
      <c r="G24" s="142"/>
      <c r="H24" s="143"/>
      <c r="I24" s="144"/>
      <c r="J24" s="145"/>
      <c r="K24" s="146"/>
      <c r="L24" s="749" t="s">
        <v>500</v>
      </c>
      <c r="M24" s="787" t="s">
        <v>521</v>
      </c>
    </row>
    <row r="25" spans="1:29" s="161" customFormat="1" ht="42" customHeight="1" x14ac:dyDescent="0.25">
      <c r="A25" s="598"/>
      <c r="B25" s="760" t="s">
        <v>86</v>
      </c>
      <c r="C25" s="733" t="s">
        <v>98</v>
      </c>
      <c r="D25" s="733" t="s">
        <v>360</v>
      </c>
      <c r="E25" s="147"/>
      <c r="F25" s="147"/>
      <c r="G25" s="105"/>
      <c r="H25" s="139"/>
      <c r="I25" s="138"/>
      <c r="J25" s="794"/>
      <c r="K25" s="148"/>
      <c r="L25" s="749" t="s">
        <v>500</v>
      </c>
      <c r="M25" s="795" t="s">
        <v>559</v>
      </c>
    </row>
    <row r="26" spans="1:29" s="469" customFormat="1" ht="56.25" customHeight="1" thickBot="1" x14ac:dyDescent="0.3">
      <c r="A26" s="474" t="s">
        <v>217</v>
      </c>
      <c r="B26" s="475" t="s">
        <v>186</v>
      </c>
      <c r="C26" s="475" t="s">
        <v>101</v>
      </c>
      <c r="D26" s="475" t="s">
        <v>327</v>
      </c>
      <c r="E26" s="476"/>
      <c r="F26" s="477"/>
      <c r="G26" s="478"/>
      <c r="H26" s="479"/>
      <c r="I26" s="480"/>
      <c r="J26" s="478"/>
      <c r="K26" s="481"/>
      <c r="L26" s="728" t="s">
        <v>500</v>
      </c>
      <c r="M26" s="729" t="s">
        <v>515</v>
      </c>
      <c r="Q26" s="161"/>
      <c r="R26" s="161"/>
      <c r="S26" s="161"/>
      <c r="T26" s="161"/>
      <c r="U26" s="161"/>
      <c r="V26" s="161"/>
      <c r="W26" s="161"/>
      <c r="X26" s="161"/>
      <c r="Y26" s="161"/>
      <c r="Z26" s="161"/>
      <c r="AA26" s="161"/>
      <c r="AB26" s="161"/>
      <c r="AC26" s="161"/>
    </row>
    <row r="27" spans="1:29" ht="18.75" customHeight="1" thickBot="1" x14ac:dyDescent="0.3">
      <c r="A27" s="32" t="s">
        <v>192</v>
      </c>
      <c r="B27" s="20"/>
      <c r="C27" s="21"/>
      <c r="D27" s="22"/>
      <c r="E27" s="22"/>
      <c r="F27" s="22"/>
      <c r="G27" s="22"/>
      <c r="H27" s="22"/>
      <c r="I27" s="22"/>
      <c r="J27" s="22"/>
      <c r="K27" s="22"/>
      <c r="L27" s="22"/>
      <c r="M27" s="628"/>
      <c r="Q27" s="161"/>
      <c r="R27" s="161"/>
      <c r="S27" s="161"/>
      <c r="T27" s="161"/>
      <c r="U27" s="161"/>
      <c r="V27" s="161"/>
      <c r="W27" s="161"/>
      <c r="X27" s="161"/>
      <c r="Y27" s="161"/>
      <c r="Z27" s="161"/>
      <c r="AA27" s="161"/>
      <c r="AB27" s="161"/>
      <c r="AC27" s="161"/>
    </row>
    <row r="28" spans="1:29" ht="17.25" customHeight="1" x14ac:dyDescent="0.25">
      <c r="A28" s="177" t="s">
        <v>199</v>
      </c>
      <c r="B28" s="178"/>
      <c r="C28" s="178"/>
      <c r="D28" s="178"/>
      <c r="E28" s="178"/>
      <c r="F28" s="178"/>
      <c r="G28" s="178"/>
      <c r="H28" s="178"/>
      <c r="I28" s="178"/>
      <c r="J28" s="178"/>
      <c r="K28" s="178"/>
      <c r="L28" s="178"/>
      <c r="M28" s="179"/>
      <c r="Q28" s="161"/>
      <c r="R28" s="161"/>
      <c r="S28" s="161"/>
      <c r="T28" s="161"/>
      <c r="U28" s="161"/>
      <c r="V28" s="161"/>
      <c r="W28" s="161"/>
      <c r="X28" s="161"/>
      <c r="Y28" s="161"/>
      <c r="Z28" s="161"/>
      <c r="AA28" s="161"/>
      <c r="AB28" s="161"/>
      <c r="AC28" s="161"/>
    </row>
    <row r="29" spans="1:29" ht="31.5" customHeight="1" thickBot="1" x14ac:dyDescent="0.3">
      <c r="A29" s="244" t="s">
        <v>0</v>
      </c>
      <c r="B29" s="234" t="s">
        <v>1</v>
      </c>
      <c r="C29" s="245" t="s">
        <v>15</v>
      </c>
      <c r="D29" s="234" t="s">
        <v>63</v>
      </c>
      <c r="E29" s="234" t="s">
        <v>63</v>
      </c>
      <c r="F29" s="234" t="s">
        <v>63</v>
      </c>
      <c r="G29" s="234" t="s">
        <v>63</v>
      </c>
      <c r="H29" s="234" t="s">
        <v>63</v>
      </c>
      <c r="I29" s="234" t="s">
        <v>63</v>
      </c>
      <c r="J29" s="234" t="s">
        <v>63</v>
      </c>
      <c r="K29" s="234" t="s">
        <v>63</v>
      </c>
      <c r="L29" s="234" t="s">
        <v>19</v>
      </c>
      <c r="M29" s="246" t="s">
        <v>141</v>
      </c>
    </row>
    <row r="30" spans="1:29" ht="30" customHeight="1" x14ac:dyDescent="0.25">
      <c r="A30" s="814" t="s">
        <v>209</v>
      </c>
      <c r="B30" s="119" t="s">
        <v>70</v>
      </c>
      <c r="C30" s="109" t="s">
        <v>72</v>
      </c>
      <c r="D30" s="599" t="s">
        <v>125</v>
      </c>
      <c r="E30" s="200"/>
      <c r="F30" s="54">
        <v>0.13500000000000001</v>
      </c>
      <c r="G30" s="56">
        <v>17347</v>
      </c>
      <c r="H30" s="56">
        <v>8508</v>
      </c>
      <c r="I30" s="487">
        <f>G30+H30</f>
        <v>25855</v>
      </c>
      <c r="J30" s="54">
        <v>100</v>
      </c>
      <c r="K30" s="486">
        <f>I30*J30/100</f>
        <v>25855</v>
      </c>
      <c r="L30" s="700" t="s">
        <v>500</v>
      </c>
      <c r="M30" s="648"/>
    </row>
    <row r="31" spans="1:29" ht="30.75" customHeight="1" x14ac:dyDescent="0.25">
      <c r="A31" s="815"/>
      <c r="B31" s="817" t="s">
        <v>122</v>
      </c>
      <c r="C31" s="109" t="s">
        <v>73</v>
      </c>
      <c r="D31" s="599" t="s">
        <v>126</v>
      </c>
      <c r="E31" s="200"/>
      <c r="F31" s="200"/>
      <c r="G31" s="56"/>
      <c r="H31" s="54"/>
      <c r="I31" s="56"/>
      <c r="J31" s="54"/>
      <c r="K31" s="486"/>
      <c r="L31" s="700" t="s">
        <v>500</v>
      </c>
      <c r="M31" s="444"/>
    </row>
    <row r="32" spans="1:29" ht="31.5" customHeight="1" x14ac:dyDescent="0.25">
      <c r="A32" s="815"/>
      <c r="B32" s="817"/>
      <c r="C32" s="109" t="s">
        <v>74</v>
      </c>
      <c r="D32" s="599" t="s">
        <v>127</v>
      </c>
      <c r="E32" s="200"/>
      <c r="F32" s="200"/>
      <c r="G32" s="56"/>
      <c r="H32" s="54"/>
      <c r="I32" s="56"/>
      <c r="J32" s="54"/>
      <c r="K32" s="486"/>
      <c r="L32" s="700" t="s">
        <v>500</v>
      </c>
      <c r="M32" s="444"/>
    </row>
    <row r="33" spans="1:13" ht="40.5" customHeight="1" x14ac:dyDescent="0.25">
      <c r="A33" s="202"/>
      <c r="B33" s="599"/>
      <c r="C33" s="109" t="s">
        <v>75</v>
      </c>
      <c r="D33" s="599" t="s">
        <v>128</v>
      </c>
      <c r="E33" s="200"/>
      <c r="F33" s="200"/>
      <c r="G33" s="56"/>
      <c r="H33" s="54"/>
      <c r="I33" s="56"/>
      <c r="J33" s="54"/>
      <c r="K33" s="486"/>
      <c r="L33" s="700" t="s">
        <v>500</v>
      </c>
      <c r="M33" s="444"/>
    </row>
    <row r="34" spans="1:13" ht="43.5" customHeight="1" x14ac:dyDescent="0.25">
      <c r="A34" s="202"/>
      <c r="B34" s="599"/>
      <c r="C34" s="109" t="s">
        <v>76</v>
      </c>
      <c r="D34" s="599" t="s">
        <v>129</v>
      </c>
      <c r="E34" s="200"/>
      <c r="F34" s="200"/>
      <c r="G34" s="56"/>
      <c r="H34" s="54"/>
      <c r="I34" s="56"/>
      <c r="J34" s="54"/>
      <c r="K34" s="486"/>
      <c r="L34" s="700" t="s">
        <v>500</v>
      </c>
      <c r="M34" s="444"/>
    </row>
    <row r="35" spans="1:13" ht="17.25" customHeight="1" thickBot="1" x14ac:dyDescent="0.3">
      <c r="A35" s="202"/>
      <c r="B35" s="406"/>
      <c r="C35" s="392" t="s">
        <v>77</v>
      </c>
      <c r="D35" s="394" t="s">
        <v>130</v>
      </c>
      <c r="E35" s="200"/>
      <c r="F35" s="200"/>
      <c r="G35" s="56"/>
      <c r="H35" s="54"/>
      <c r="I35" s="56"/>
      <c r="J35" s="54"/>
      <c r="K35" s="486"/>
      <c r="L35" s="700" t="s">
        <v>500</v>
      </c>
      <c r="M35" s="465"/>
    </row>
    <row r="36" spans="1:13" ht="15.75" x14ac:dyDescent="0.25">
      <c r="A36" s="186" t="s">
        <v>201</v>
      </c>
      <c r="B36" s="187"/>
      <c r="C36" s="187"/>
      <c r="D36" s="187"/>
      <c r="E36" s="187"/>
      <c r="F36" s="187"/>
      <c r="G36" s="187"/>
      <c r="H36" s="187"/>
      <c r="I36" s="187"/>
      <c r="J36" s="187"/>
      <c r="K36" s="187"/>
      <c r="L36" s="187"/>
      <c r="M36" s="191"/>
    </row>
    <row r="37" spans="1:13" ht="30" customHeight="1" thickBot="1" x14ac:dyDescent="0.3">
      <c r="A37" s="236" t="s">
        <v>0</v>
      </c>
      <c r="B37" s="233" t="s">
        <v>1</v>
      </c>
      <c r="C37" s="237" t="s">
        <v>15</v>
      </c>
      <c r="D37" s="233" t="s">
        <v>63</v>
      </c>
      <c r="E37" s="233" t="s">
        <v>63</v>
      </c>
      <c r="F37" s="233" t="s">
        <v>63</v>
      </c>
      <c r="G37" s="233" t="s">
        <v>63</v>
      </c>
      <c r="H37" s="233" t="s">
        <v>63</v>
      </c>
      <c r="I37" s="233" t="s">
        <v>63</v>
      </c>
      <c r="J37" s="233" t="s">
        <v>63</v>
      </c>
      <c r="K37" s="233" t="s">
        <v>63</v>
      </c>
      <c r="L37" s="233" t="s">
        <v>19</v>
      </c>
      <c r="M37" s="238" t="s">
        <v>141</v>
      </c>
    </row>
    <row r="38" spans="1:13" ht="28.5" customHeight="1" x14ac:dyDescent="0.25">
      <c r="A38" s="814" t="s">
        <v>196</v>
      </c>
      <c r="B38" s="836" t="s">
        <v>11</v>
      </c>
      <c r="C38" s="414" t="s">
        <v>20</v>
      </c>
      <c r="D38" s="93" t="s">
        <v>239</v>
      </c>
      <c r="E38" s="122"/>
      <c r="F38" s="73">
        <v>0</v>
      </c>
      <c r="G38" s="53">
        <v>0</v>
      </c>
      <c r="H38" s="75">
        <f>14*21.88</f>
        <v>306.32</v>
      </c>
      <c r="I38" s="75">
        <f>H38</f>
        <v>306.32</v>
      </c>
      <c r="J38" s="75">
        <v>100</v>
      </c>
      <c r="K38" s="75">
        <f>I38*J38/100</f>
        <v>306.32</v>
      </c>
      <c r="L38" s="700" t="s">
        <v>500</v>
      </c>
      <c r="M38" s="821" t="s">
        <v>484</v>
      </c>
    </row>
    <row r="39" spans="1:13" ht="35.25" customHeight="1" thickBot="1" x14ac:dyDescent="0.3">
      <c r="A39" s="835"/>
      <c r="B39" s="837"/>
      <c r="C39" s="415" t="s">
        <v>12</v>
      </c>
      <c r="D39" s="180" t="s">
        <v>240</v>
      </c>
      <c r="E39" s="95"/>
      <c r="F39" s="95"/>
      <c r="G39" s="96"/>
      <c r="H39" s="96"/>
      <c r="I39" s="96"/>
      <c r="J39" s="96"/>
      <c r="K39" s="96"/>
      <c r="L39" s="701" t="s">
        <v>500</v>
      </c>
      <c r="M39" s="822"/>
    </row>
    <row r="40" spans="1:13" ht="17.25" customHeight="1" x14ac:dyDescent="0.25">
      <c r="B40" s="19"/>
    </row>
    <row r="41" spans="1:13" x14ac:dyDescent="0.25">
      <c r="B41" s="161"/>
      <c r="C41" s="161"/>
      <c r="D41" s="161"/>
      <c r="G41" s="163"/>
      <c r="H41" s="163"/>
      <c r="I41" s="163"/>
      <c r="J41" s="163"/>
      <c r="K41" s="163"/>
      <c r="L41" s="163"/>
    </row>
    <row r="42" spans="1:13" x14ac:dyDescent="0.25">
      <c r="B42" s="161"/>
      <c r="C42" s="161"/>
      <c r="D42" s="161"/>
      <c r="H42" s="413"/>
      <c r="I42" s="413"/>
      <c r="J42" s="413"/>
      <c r="K42" s="413"/>
      <c r="L42" s="413"/>
    </row>
    <row r="43" spans="1:13" x14ac:dyDescent="0.25">
      <c r="B43" s="161"/>
      <c r="C43" s="161"/>
      <c r="D43" s="161"/>
      <c r="H43" s="195"/>
      <c r="I43" s="195"/>
      <c r="J43" s="195"/>
      <c r="K43" s="29"/>
      <c r="L43" s="29"/>
    </row>
    <row r="44" spans="1:13" x14ac:dyDescent="0.25">
      <c r="B44" s="161"/>
      <c r="C44" s="161"/>
      <c r="D44" s="161"/>
      <c r="H44" s="195"/>
      <c r="I44" s="195"/>
      <c r="J44" s="195"/>
      <c r="K44" s="29"/>
      <c r="L44" s="29"/>
    </row>
    <row r="45" spans="1:13" x14ac:dyDescent="0.25">
      <c r="B45" s="161"/>
      <c r="C45" s="161"/>
      <c r="D45" s="161"/>
    </row>
    <row r="46" spans="1:13" x14ac:dyDescent="0.25">
      <c r="B46" s="161"/>
      <c r="C46" s="161"/>
      <c r="D46" s="161"/>
    </row>
    <row r="47" spans="1:13" x14ac:dyDescent="0.25">
      <c r="B47" s="161"/>
      <c r="C47" s="161"/>
      <c r="D47" s="161"/>
      <c r="E47" s="123"/>
      <c r="F47" s="123"/>
    </row>
    <row r="48" spans="1:13" x14ac:dyDescent="0.25">
      <c r="B48" s="29"/>
      <c r="C48" s="413"/>
      <c r="E48" s="48" t="s">
        <v>78</v>
      </c>
      <c r="F48" s="48"/>
      <c r="G48" s="97">
        <v>24.19</v>
      </c>
    </row>
    <row r="49" spans="2:6" x14ac:dyDescent="0.25">
      <c r="B49" s="29"/>
      <c r="C49" s="195"/>
    </row>
    <row r="50" spans="2:6" x14ac:dyDescent="0.25">
      <c r="C50" s="195"/>
      <c r="E50" s="42">
        <v>23</v>
      </c>
      <c r="F50" s="42"/>
    </row>
    <row r="51" spans="2:6" x14ac:dyDescent="0.25">
      <c r="E51" s="42">
        <v>460</v>
      </c>
      <c r="F51" s="42"/>
    </row>
    <row r="52" spans="2:6" x14ac:dyDescent="0.25">
      <c r="E52" s="42">
        <v>23</v>
      </c>
      <c r="F52" s="42"/>
    </row>
  </sheetData>
  <mergeCells count="19">
    <mergeCell ref="B19:B20"/>
    <mergeCell ref="D15:D16"/>
    <mergeCell ref="M15:M16"/>
    <mergeCell ref="M38:M39"/>
    <mergeCell ref="L8:L9"/>
    <mergeCell ref="L15:L16"/>
    <mergeCell ref="A1:M1"/>
    <mergeCell ref="G15:G16"/>
    <mergeCell ref="H15:H16"/>
    <mergeCell ref="I15:I16"/>
    <mergeCell ref="J15:J16"/>
    <mergeCell ref="K15:K16"/>
    <mergeCell ref="L6:L7"/>
    <mergeCell ref="A19:A24"/>
    <mergeCell ref="A10:A12"/>
    <mergeCell ref="A38:A39"/>
    <mergeCell ref="A30:A32"/>
    <mergeCell ref="B38:B39"/>
    <mergeCell ref="B31:B32"/>
  </mergeCells>
  <conditionalFormatting sqref="L15">
    <cfRule type="cellIs" dxfId="579" priority="26" operator="equal">
      <formula>$P$6</formula>
    </cfRule>
    <cfRule type="cellIs" dxfId="578" priority="27" operator="equal">
      <formula>$P$5</formula>
    </cfRule>
    <cfRule type="cellIs" dxfId="577" priority="28" operator="equal">
      <formula>$P$4</formula>
    </cfRule>
  </conditionalFormatting>
  <conditionalFormatting sqref="L5:L6 L8 L10:L12">
    <cfRule type="cellIs" dxfId="576" priority="13" operator="equal">
      <formula>$P$7</formula>
    </cfRule>
    <cfRule type="cellIs" dxfId="575" priority="14" operator="equal">
      <formula>$P$6</formula>
    </cfRule>
    <cfRule type="cellIs" dxfId="574" priority="15" operator="equal">
      <formula>$P$5</formula>
    </cfRule>
    <cfRule type="cellIs" dxfId="573" priority="16" operator="equal">
      <formula>$P$4</formula>
    </cfRule>
  </conditionalFormatting>
  <conditionalFormatting sqref="L19:L26">
    <cfRule type="cellIs" dxfId="572" priority="9" operator="equal">
      <formula>$P$7</formula>
    </cfRule>
    <cfRule type="cellIs" dxfId="571" priority="10" operator="equal">
      <formula>$P$6</formula>
    </cfRule>
    <cfRule type="cellIs" dxfId="570" priority="11" operator="equal">
      <formula>$P$5</formula>
    </cfRule>
    <cfRule type="cellIs" dxfId="569" priority="12" operator="equal">
      <formula>$P$4</formula>
    </cfRule>
  </conditionalFormatting>
  <conditionalFormatting sqref="L30:L35">
    <cfRule type="cellIs" dxfId="568" priority="5" operator="equal">
      <formula>$P$7</formula>
    </cfRule>
    <cfRule type="cellIs" dxfId="567" priority="6" operator="equal">
      <formula>$P$6</formula>
    </cfRule>
    <cfRule type="cellIs" dxfId="566" priority="7" operator="equal">
      <formula>$P$5</formula>
    </cfRule>
    <cfRule type="cellIs" dxfId="565" priority="8" operator="equal">
      <formula>$P$4</formula>
    </cfRule>
  </conditionalFormatting>
  <conditionalFormatting sqref="L38:L39">
    <cfRule type="cellIs" dxfId="564" priority="1" operator="equal">
      <formula>$P$7</formula>
    </cfRule>
    <cfRule type="cellIs" dxfId="563" priority="2" operator="equal">
      <formula>$P$6</formula>
    </cfRule>
    <cfRule type="cellIs" dxfId="562" priority="3" operator="equal">
      <formula>$P$5</formula>
    </cfRule>
    <cfRule type="cellIs" dxfId="561" priority="4" operator="equal">
      <formula>$P$4</formula>
    </cfRule>
  </conditionalFormatting>
  <dataValidations count="2">
    <dataValidation type="list" allowBlank="1" showInputMessage="1" showErrorMessage="1" sqref="L15" xr:uid="{00000000-0002-0000-0300-000000000000}">
      <formula1>$P$4:$P$6</formula1>
    </dataValidation>
    <dataValidation type="list" allowBlank="1" showInputMessage="1" showErrorMessage="1" sqref="L38:L39 L10:L12 L30:L35 L5:L6 L8 L19:L26" xr:uid="{00000000-0002-0000-0300-000001000000}">
      <formula1>$P$4:$P$7</formula1>
    </dataValidation>
  </dataValidations>
  <pageMargins left="0.51181102362204722" right="0.51181102362204722" top="0.74803149606299213" bottom="0.74803149606299213" header="0.31496062992125984" footer="0.31496062992125984"/>
  <pageSetup paperSize="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P31"/>
  <sheetViews>
    <sheetView topLeftCell="A4" zoomScaleNormal="100" workbookViewId="0">
      <selection activeCell="R11" sqref="R11"/>
    </sheetView>
  </sheetViews>
  <sheetFormatPr defaultRowHeight="15" x14ac:dyDescent="0.25"/>
  <cols>
    <col min="1" max="1" width="17.140625" customWidth="1"/>
    <col min="2" max="2" width="42.42578125" customWidth="1"/>
    <col min="3" max="3" width="40.7109375" customWidth="1"/>
    <col min="4" max="4" width="42.85546875" customWidth="1"/>
    <col min="5" max="6" width="8.140625" hidden="1" customWidth="1"/>
    <col min="7" max="7" width="7.85546875" hidden="1" customWidth="1"/>
    <col min="8" max="8" width="10" hidden="1" customWidth="1"/>
    <col min="9" max="10" width="7.28515625" hidden="1" customWidth="1"/>
    <col min="11" max="11" width="8.85546875" hidden="1" customWidth="1"/>
    <col min="13" max="13" width="39.7109375" customWidth="1"/>
    <col min="14" max="14" width="0" hidden="1" customWidth="1"/>
    <col min="15" max="16" width="9.140625" hidden="1" customWidth="1"/>
  </cols>
  <sheetData>
    <row r="1" spans="1:16" ht="18" x14ac:dyDescent="0.25">
      <c r="A1" s="816" t="s">
        <v>555</v>
      </c>
      <c r="B1" s="816"/>
      <c r="C1" s="816"/>
      <c r="D1" s="816"/>
      <c r="E1" s="816"/>
      <c r="F1" s="816"/>
      <c r="G1" s="816"/>
      <c r="H1" s="816"/>
      <c r="I1" s="816"/>
      <c r="J1" s="816"/>
      <c r="K1" s="816"/>
      <c r="L1" s="816"/>
      <c r="M1" s="816"/>
    </row>
    <row r="2" spans="1:16" ht="11.25" customHeight="1" thickBot="1" x14ac:dyDescent="0.3"/>
    <row r="3" spans="1:16" s="161" customFormat="1" ht="16.5" customHeight="1" x14ac:dyDescent="0.25">
      <c r="A3" s="253" t="s">
        <v>190</v>
      </c>
      <c r="B3" s="254"/>
      <c r="C3" s="254"/>
      <c r="D3" s="254"/>
      <c r="E3" s="254"/>
      <c r="F3" s="254"/>
      <c r="G3" s="254"/>
      <c r="H3" s="254"/>
      <c r="I3" s="254"/>
      <c r="J3" s="254"/>
      <c r="K3" s="255"/>
      <c r="L3" s="254"/>
      <c r="M3" s="255"/>
    </row>
    <row r="4" spans="1:16" s="161" customFormat="1" ht="30" customHeight="1" thickBot="1" x14ac:dyDescent="0.3">
      <c r="A4" s="256" t="s">
        <v>0</v>
      </c>
      <c r="B4" s="257" t="s">
        <v>1</v>
      </c>
      <c r="C4" s="258" t="s">
        <v>15</v>
      </c>
      <c r="D4" s="257" t="s">
        <v>18</v>
      </c>
      <c r="E4" s="257" t="s">
        <v>19</v>
      </c>
      <c r="F4" s="257" t="s">
        <v>25</v>
      </c>
      <c r="G4" s="257" t="s">
        <v>2</v>
      </c>
      <c r="H4" s="258" t="s">
        <v>3</v>
      </c>
      <c r="I4" s="257" t="s">
        <v>4</v>
      </c>
      <c r="J4" s="258" t="s">
        <v>5</v>
      </c>
      <c r="K4" s="260" t="s">
        <v>26</v>
      </c>
      <c r="L4" s="257" t="s">
        <v>19</v>
      </c>
      <c r="M4" s="260" t="s">
        <v>141</v>
      </c>
      <c r="O4" s="581"/>
      <c r="P4" s="161" t="s">
        <v>140</v>
      </c>
    </row>
    <row r="5" spans="1:16" s="161" customFormat="1" ht="32.25" customHeight="1" x14ac:dyDescent="0.25">
      <c r="A5" s="814" t="s">
        <v>198</v>
      </c>
      <c r="B5" s="130" t="s">
        <v>42</v>
      </c>
      <c r="C5" s="133" t="s">
        <v>46</v>
      </c>
      <c r="D5" s="379" t="s">
        <v>51</v>
      </c>
      <c r="E5" s="66"/>
      <c r="F5" s="430">
        <v>5.0000000000000001E-3</v>
      </c>
      <c r="G5" s="431">
        <v>770</v>
      </c>
      <c r="H5" s="430">
        <v>712</v>
      </c>
      <c r="I5" s="432">
        <f>G5+H5</f>
        <v>1482</v>
      </c>
      <c r="J5" s="433">
        <v>1</v>
      </c>
      <c r="K5" s="434">
        <f>I5*J5</f>
        <v>1482</v>
      </c>
      <c r="L5" s="700" t="s">
        <v>500</v>
      </c>
      <c r="M5" s="710" t="s">
        <v>485</v>
      </c>
      <c r="O5" s="580"/>
      <c r="P5" s="161" t="s">
        <v>470</v>
      </c>
    </row>
    <row r="6" spans="1:16" ht="72.75" customHeight="1" x14ac:dyDescent="0.25">
      <c r="A6" s="815"/>
      <c r="B6" s="130" t="s">
        <v>43</v>
      </c>
      <c r="C6" s="130" t="s">
        <v>50</v>
      </c>
      <c r="D6" s="130" t="s">
        <v>53</v>
      </c>
      <c r="E6" s="7"/>
      <c r="F6" s="12"/>
      <c r="G6" s="12"/>
      <c r="H6" s="12"/>
      <c r="I6" s="12"/>
      <c r="J6" s="12"/>
      <c r="K6" s="14"/>
      <c r="L6" s="700" t="s">
        <v>500</v>
      </c>
      <c r="M6" s="696" t="s">
        <v>486</v>
      </c>
      <c r="O6" s="657"/>
      <c r="P6" s="161" t="s">
        <v>471</v>
      </c>
    </row>
    <row r="7" spans="1:16" ht="32.25" customHeight="1" x14ac:dyDescent="0.25">
      <c r="A7" s="202"/>
      <c r="B7" s="378" t="s">
        <v>44</v>
      </c>
      <c r="C7" s="378" t="s">
        <v>47</v>
      </c>
      <c r="D7" s="616" t="s">
        <v>346</v>
      </c>
      <c r="E7" s="6"/>
      <c r="F7" s="6"/>
      <c r="G7" s="12"/>
      <c r="H7" s="13"/>
      <c r="I7" s="12"/>
      <c r="J7" s="13"/>
      <c r="K7" s="14"/>
      <c r="L7" s="700" t="s">
        <v>500</v>
      </c>
      <c r="M7" s="696" t="s">
        <v>489</v>
      </c>
      <c r="O7" s="703"/>
      <c r="P7" s="8" t="s">
        <v>500</v>
      </c>
    </row>
    <row r="8" spans="1:16" ht="34.5" customHeight="1" thickBot="1" x14ac:dyDescent="0.3">
      <c r="A8" s="202"/>
      <c r="B8" s="130" t="s">
        <v>35</v>
      </c>
      <c r="C8" s="130" t="s">
        <v>48</v>
      </c>
      <c r="D8" s="290" t="s">
        <v>52</v>
      </c>
      <c r="E8" s="6"/>
      <c r="F8" s="6"/>
      <c r="G8" s="12"/>
      <c r="H8" s="13"/>
      <c r="I8" s="12"/>
      <c r="J8" s="13"/>
      <c r="K8" s="14"/>
      <c r="L8" s="700" t="s">
        <v>500</v>
      </c>
      <c r="M8" s="696" t="s">
        <v>488</v>
      </c>
      <c r="P8" s="9"/>
    </row>
    <row r="9" spans="1:16" ht="15.75" x14ac:dyDescent="0.25">
      <c r="A9" s="188" t="s">
        <v>191</v>
      </c>
      <c r="B9" s="189"/>
      <c r="C9" s="189"/>
      <c r="D9" s="189"/>
      <c r="E9" s="189"/>
      <c r="F9" s="189"/>
      <c r="G9" s="189"/>
      <c r="H9" s="189"/>
      <c r="I9" s="189"/>
      <c r="J9" s="189"/>
      <c r="K9" s="192"/>
      <c r="L9" s="189"/>
      <c r="M9" s="192"/>
    </row>
    <row r="10" spans="1:16" ht="30.75" customHeight="1" thickBot="1" x14ac:dyDescent="0.3">
      <c r="A10" s="239" t="s">
        <v>0</v>
      </c>
      <c r="B10" s="240" t="s">
        <v>1</v>
      </c>
      <c r="C10" s="241" t="s">
        <v>17</v>
      </c>
      <c r="D10" s="240" t="s">
        <v>18</v>
      </c>
      <c r="E10" s="240" t="s">
        <v>19</v>
      </c>
      <c r="F10" s="240" t="s">
        <v>25</v>
      </c>
      <c r="G10" s="240" t="s">
        <v>2</v>
      </c>
      <c r="H10" s="241" t="s">
        <v>3</v>
      </c>
      <c r="I10" s="240" t="s">
        <v>4</v>
      </c>
      <c r="J10" s="241" t="s">
        <v>5</v>
      </c>
      <c r="K10" s="242" t="s">
        <v>26</v>
      </c>
      <c r="L10" s="240" t="s">
        <v>19</v>
      </c>
      <c r="M10" s="242" t="s">
        <v>141</v>
      </c>
    </row>
    <row r="11" spans="1:16" ht="48" customHeight="1" x14ac:dyDescent="0.25">
      <c r="A11" s="815" t="s">
        <v>197</v>
      </c>
      <c r="B11" s="2" t="s">
        <v>6</v>
      </c>
      <c r="C11" s="817" t="s">
        <v>22</v>
      </c>
      <c r="D11" s="925" t="s">
        <v>600</v>
      </c>
      <c r="E11" s="6"/>
      <c r="F11" s="508">
        <v>2.4400000000000002E-2</v>
      </c>
      <c r="G11" s="509">
        <v>4312</v>
      </c>
      <c r="H11" s="510" t="s">
        <v>21</v>
      </c>
      <c r="I11" s="509">
        <f>G11</f>
        <v>4312</v>
      </c>
      <c r="J11" s="511">
        <v>1</v>
      </c>
      <c r="K11" s="431">
        <f>I11*J11</f>
        <v>4312</v>
      </c>
      <c r="L11" s="829" t="s">
        <v>500</v>
      </c>
      <c r="M11" s="654" t="s">
        <v>601</v>
      </c>
    </row>
    <row r="12" spans="1:16" ht="45.75" customHeight="1" thickBot="1" x14ac:dyDescent="0.3">
      <c r="A12" s="840"/>
      <c r="B12" s="2" t="s">
        <v>7</v>
      </c>
      <c r="C12" s="817"/>
      <c r="D12" s="926" t="s">
        <v>602</v>
      </c>
      <c r="E12" s="69"/>
      <c r="F12" s="31"/>
      <c r="G12" s="30"/>
      <c r="H12" s="12"/>
      <c r="I12" s="12"/>
      <c r="J12" s="13"/>
      <c r="K12" s="30"/>
      <c r="L12" s="830"/>
      <c r="M12" s="465"/>
    </row>
    <row r="13" spans="1:16" ht="19.5" customHeight="1" thickBot="1" x14ac:dyDescent="0.3">
      <c r="A13" s="32" t="s">
        <v>192</v>
      </c>
      <c r="B13" s="20"/>
      <c r="C13" s="21"/>
      <c r="D13" s="22"/>
      <c r="E13" s="23"/>
      <c r="F13" s="23"/>
      <c r="G13" s="24"/>
      <c r="H13" s="24"/>
      <c r="I13" s="24"/>
      <c r="J13" s="24"/>
      <c r="K13" s="25"/>
      <c r="L13" s="22"/>
      <c r="M13" s="628"/>
    </row>
    <row r="14" spans="1:16" ht="19.5" customHeight="1" x14ac:dyDescent="0.25">
      <c r="A14" s="177" t="s">
        <v>193</v>
      </c>
      <c r="B14" s="178"/>
      <c r="C14" s="178"/>
      <c r="D14" s="178"/>
      <c r="E14" s="178"/>
      <c r="F14" s="178"/>
      <c r="G14" s="178"/>
      <c r="H14" s="178"/>
      <c r="I14" s="178"/>
      <c r="J14" s="178"/>
      <c r="K14" s="179"/>
      <c r="L14" s="178"/>
      <c r="M14" s="179"/>
    </row>
    <row r="15" spans="1:16" ht="31.5" customHeight="1" thickBot="1" x14ac:dyDescent="0.3">
      <c r="A15" s="244" t="s">
        <v>0</v>
      </c>
      <c r="B15" s="234" t="s">
        <v>1</v>
      </c>
      <c r="C15" s="245" t="s">
        <v>15</v>
      </c>
      <c r="D15" s="234" t="s">
        <v>18</v>
      </c>
      <c r="E15" s="235" t="s">
        <v>19</v>
      </c>
      <c r="F15" s="235" t="s">
        <v>25</v>
      </c>
      <c r="G15" s="235" t="s">
        <v>2</v>
      </c>
      <c r="H15" s="245" t="s">
        <v>3</v>
      </c>
      <c r="I15" s="234" t="s">
        <v>4</v>
      </c>
      <c r="J15" s="245" t="s">
        <v>5</v>
      </c>
      <c r="K15" s="246" t="s">
        <v>26</v>
      </c>
      <c r="L15" s="234" t="s">
        <v>19</v>
      </c>
      <c r="M15" s="246" t="s">
        <v>141</v>
      </c>
    </row>
    <row r="16" spans="1:16" ht="32.25" customHeight="1" x14ac:dyDescent="0.25">
      <c r="A16" s="26" t="s">
        <v>195</v>
      </c>
      <c r="B16" s="836" t="s">
        <v>9</v>
      </c>
      <c r="C16" s="218" t="s">
        <v>10</v>
      </c>
      <c r="D16" s="218" t="s">
        <v>29</v>
      </c>
      <c r="E16" s="52"/>
      <c r="F16" s="416">
        <v>2.76E-2</v>
      </c>
      <c r="G16" s="417">
        <v>3546</v>
      </c>
      <c r="H16" s="418">
        <v>445</v>
      </c>
      <c r="I16" s="419">
        <f>G16+H16</f>
        <v>3991</v>
      </c>
      <c r="J16" s="420">
        <v>1</v>
      </c>
      <c r="K16" s="631">
        <f>I16*J16</f>
        <v>3991</v>
      </c>
      <c r="L16" s="700" t="s">
        <v>500</v>
      </c>
      <c r="M16" s="648"/>
    </row>
    <row r="17" spans="1:13" ht="32.25" customHeight="1" thickBot="1" x14ac:dyDescent="0.3">
      <c r="A17" s="201"/>
      <c r="B17" s="817"/>
      <c r="C17" s="164" t="s">
        <v>273</v>
      </c>
      <c r="D17" s="164" t="s">
        <v>30</v>
      </c>
      <c r="E17" s="6"/>
      <c r="F17" s="6"/>
      <c r="G17" s="169"/>
      <c r="H17" s="169"/>
      <c r="I17" s="170"/>
      <c r="J17" s="169"/>
      <c r="K17" s="176"/>
      <c r="L17" s="700" t="s">
        <v>500</v>
      </c>
      <c r="M17" s="465"/>
    </row>
    <row r="18" spans="1:13" ht="15.75" x14ac:dyDescent="0.25">
      <c r="A18" s="186" t="s">
        <v>194</v>
      </c>
      <c r="B18" s="187"/>
      <c r="C18" s="187"/>
      <c r="D18" s="187"/>
      <c r="E18" s="187"/>
      <c r="F18" s="187"/>
      <c r="G18" s="187"/>
      <c r="H18" s="187"/>
      <c r="I18" s="187"/>
      <c r="J18" s="187"/>
      <c r="K18" s="191"/>
      <c r="L18" s="187"/>
      <c r="M18" s="191"/>
    </row>
    <row r="19" spans="1:13" ht="30.75" customHeight="1" thickBot="1" x14ac:dyDescent="0.3">
      <c r="A19" s="236" t="s">
        <v>0</v>
      </c>
      <c r="B19" s="233" t="s">
        <v>1</v>
      </c>
      <c r="C19" s="237" t="s">
        <v>15</v>
      </c>
      <c r="D19" s="233" t="s">
        <v>18</v>
      </c>
      <c r="E19" s="233" t="s">
        <v>19</v>
      </c>
      <c r="F19" s="233" t="s">
        <v>25</v>
      </c>
      <c r="G19" s="233" t="s">
        <v>2</v>
      </c>
      <c r="H19" s="237" t="s">
        <v>3</v>
      </c>
      <c r="I19" s="233" t="s">
        <v>4</v>
      </c>
      <c r="J19" s="237" t="s">
        <v>5</v>
      </c>
      <c r="K19" s="238" t="s">
        <v>26</v>
      </c>
      <c r="L19" s="233" t="s">
        <v>19</v>
      </c>
      <c r="M19" s="238" t="s">
        <v>141</v>
      </c>
    </row>
    <row r="20" spans="1:13" ht="33" customHeight="1" x14ac:dyDescent="0.25">
      <c r="A20" s="10" t="s">
        <v>196</v>
      </c>
      <c r="B20" s="836" t="s">
        <v>11</v>
      </c>
      <c r="C20" s="414" t="s">
        <v>20</v>
      </c>
      <c r="D20" s="93" t="s">
        <v>239</v>
      </c>
      <c r="E20" s="27"/>
      <c r="F20" s="507">
        <v>0</v>
      </c>
      <c r="G20" s="430">
        <v>0</v>
      </c>
      <c r="H20" s="502">
        <f>12*21.88</f>
        <v>262.56</v>
      </c>
      <c r="I20" s="503">
        <f>H20</f>
        <v>262.56</v>
      </c>
      <c r="J20" s="420">
        <v>1</v>
      </c>
      <c r="K20" s="665">
        <f>+J20*I20</f>
        <v>262.56</v>
      </c>
      <c r="L20" s="700" t="s">
        <v>500</v>
      </c>
      <c r="M20" s="821" t="s">
        <v>484</v>
      </c>
    </row>
    <row r="21" spans="1:13" ht="33.75" customHeight="1" thickBot="1" x14ac:dyDescent="0.3">
      <c r="A21" s="18"/>
      <c r="B21" s="837"/>
      <c r="C21" s="415" t="s">
        <v>12</v>
      </c>
      <c r="D21" s="180" t="s">
        <v>240</v>
      </c>
      <c r="E21" s="11"/>
      <c r="F21" s="11"/>
      <c r="G21" s="16"/>
      <c r="H21" s="17"/>
      <c r="I21" s="45"/>
      <c r="J21" s="17"/>
      <c r="K21" s="399"/>
      <c r="L21" s="701" t="s">
        <v>500</v>
      </c>
      <c r="M21" s="822"/>
    </row>
    <row r="22" spans="1:13" ht="18.75" customHeight="1" x14ac:dyDescent="0.25">
      <c r="B22" s="610"/>
      <c r="C22" s="610"/>
      <c r="D22" s="610"/>
    </row>
    <row r="23" spans="1:13" ht="15.75" hidden="1" customHeight="1" thickBot="1" x14ac:dyDescent="0.3">
      <c r="A23" s="1"/>
      <c r="B23" s="597" t="s">
        <v>13</v>
      </c>
      <c r="C23" s="196" t="s">
        <v>57</v>
      </c>
      <c r="D23" s="613"/>
      <c r="E23" s="4"/>
      <c r="F23" s="4"/>
      <c r="G23" s="163"/>
    </row>
    <row r="24" spans="1:13" x14ac:dyDescent="0.25">
      <c r="A24" s="1"/>
      <c r="B24" s="163"/>
      <c r="C24" s="163"/>
      <c r="D24" s="163"/>
      <c r="E24" s="4"/>
      <c r="F24" s="4"/>
      <c r="G24" s="459" t="s">
        <v>58</v>
      </c>
    </row>
    <row r="25" spans="1:13" x14ac:dyDescent="0.25">
      <c r="A25" s="1"/>
      <c r="B25" s="163"/>
      <c r="C25" s="163"/>
      <c r="D25" s="163"/>
      <c r="E25" s="4"/>
      <c r="F25" s="4"/>
      <c r="G25" s="163"/>
    </row>
    <row r="26" spans="1:13" x14ac:dyDescent="0.25">
      <c r="A26" s="1"/>
      <c r="B26" s="163"/>
      <c r="C26" s="163"/>
      <c r="D26" s="163"/>
      <c r="E26" s="5"/>
      <c r="F26" s="5"/>
      <c r="G26" s="163"/>
    </row>
    <row r="27" spans="1:13" x14ac:dyDescent="0.25">
      <c r="A27" s="1"/>
      <c r="B27" s="163"/>
      <c r="C27" s="163"/>
      <c r="D27" s="163"/>
      <c r="E27" s="5"/>
      <c r="F27" s="5"/>
    </row>
    <row r="28" spans="1:13" x14ac:dyDescent="0.25">
      <c r="A28" s="1"/>
      <c r="B28" s="163"/>
      <c r="C28" s="163"/>
      <c r="D28" s="163"/>
      <c r="E28" s="5"/>
      <c r="F28" s="5"/>
    </row>
    <row r="29" spans="1:13" s="161" customFormat="1" x14ac:dyDescent="0.25">
      <c r="A29" s="163"/>
      <c r="B29" s="163"/>
      <c r="C29" s="163"/>
      <c r="D29" s="163"/>
      <c r="E29" s="168"/>
      <c r="F29" s="168"/>
      <c r="L29"/>
      <c r="M29"/>
    </row>
    <row r="30" spans="1:13" x14ac:dyDescent="0.25">
      <c r="B30" s="71"/>
      <c r="D30" s="459"/>
      <c r="E30" s="49">
        <v>24.19</v>
      </c>
      <c r="F30" s="49"/>
    </row>
    <row r="31" spans="1:13" x14ac:dyDescent="0.25">
      <c r="B31" s="72"/>
      <c r="C31" s="855"/>
      <c r="D31" s="855"/>
      <c r="E31" s="42">
        <v>18</v>
      </c>
      <c r="F31" s="42"/>
    </row>
  </sheetData>
  <mergeCells count="9">
    <mergeCell ref="C31:D31"/>
    <mergeCell ref="C11:C12"/>
    <mergeCell ref="B20:B21"/>
    <mergeCell ref="A1:M1"/>
    <mergeCell ref="L11:L12"/>
    <mergeCell ref="A5:A6"/>
    <mergeCell ref="B16:B17"/>
    <mergeCell ref="A11:A12"/>
    <mergeCell ref="M20:M21"/>
  </mergeCells>
  <conditionalFormatting sqref="P7">
    <cfRule type="colorScale" priority="46">
      <colorScale>
        <cfvo type="min"/>
        <cfvo type="max"/>
        <color rgb="FFFF0000"/>
        <color rgb="FFFFEF9C"/>
      </colorScale>
    </cfRule>
    <cfRule type="colorScale" priority="47">
      <colorScale>
        <cfvo type="min"/>
        <cfvo type="percentile" val="50"/>
        <cfvo type="max"/>
        <color rgb="FFF8696B"/>
        <color rgb="FFFFEB84"/>
        <color rgb="FF63BE7B"/>
      </colorScale>
    </cfRule>
  </conditionalFormatting>
  <conditionalFormatting sqref="L5:L8">
    <cfRule type="cellIs" dxfId="557" priority="13" operator="equal">
      <formula>$P$7</formula>
    </cfRule>
    <cfRule type="cellIs" dxfId="556" priority="14" operator="equal">
      <formula>$P$6</formula>
    </cfRule>
    <cfRule type="cellIs" dxfId="555" priority="15" operator="equal">
      <formula>$P$5</formula>
    </cfRule>
    <cfRule type="cellIs" dxfId="554" priority="16" operator="equal">
      <formula>$P$4</formula>
    </cfRule>
  </conditionalFormatting>
  <conditionalFormatting sqref="L16:L17">
    <cfRule type="cellIs" dxfId="553" priority="9" operator="equal">
      <formula>$P$7</formula>
    </cfRule>
    <cfRule type="cellIs" dxfId="552" priority="10" operator="equal">
      <formula>$P$6</formula>
    </cfRule>
    <cfRule type="cellIs" dxfId="551" priority="11" operator="equal">
      <formula>$P$5</formula>
    </cfRule>
    <cfRule type="cellIs" dxfId="550" priority="12" operator="equal">
      <formula>$P$4</formula>
    </cfRule>
  </conditionalFormatting>
  <conditionalFormatting sqref="L20:L21">
    <cfRule type="cellIs" dxfId="549" priority="5" operator="equal">
      <formula>$P$7</formula>
    </cfRule>
    <cfRule type="cellIs" dxfId="548" priority="6" operator="equal">
      <formula>$P$6</formula>
    </cfRule>
    <cfRule type="cellIs" dxfId="547" priority="7" operator="equal">
      <formula>$P$5</formula>
    </cfRule>
    <cfRule type="cellIs" dxfId="546" priority="8" operator="equal">
      <formula>$P$4</formula>
    </cfRule>
  </conditionalFormatting>
  <conditionalFormatting sqref="L11">
    <cfRule type="cellIs" dxfId="107" priority="1" operator="equal">
      <formula>$P$7</formula>
    </cfRule>
    <cfRule type="cellIs" dxfId="106" priority="2" operator="equal">
      <formula>$P$6</formula>
    </cfRule>
    <cfRule type="cellIs" dxfId="105" priority="3" operator="equal">
      <formula>$P$5</formula>
    </cfRule>
    <cfRule type="cellIs" dxfId="104" priority="4" operator="equal">
      <formula>$P$4</formula>
    </cfRule>
  </conditionalFormatting>
  <dataValidations count="1">
    <dataValidation type="list" allowBlank="1" showInputMessage="1" showErrorMessage="1" sqref="L5:L8 L16:L17 L20:L21 L11" xr:uid="{00000000-0002-0000-0400-000001000000}">
      <formula1>$P$4:$P$7</formula1>
    </dataValidation>
  </dataValidations>
  <pageMargins left="0.7" right="0.7"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Q39"/>
  <sheetViews>
    <sheetView topLeftCell="A7" zoomScaleNormal="100" workbookViewId="0">
      <selection activeCell="R17" sqref="R17"/>
    </sheetView>
  </sheetViews>
  <sheetFormatPr defaultRowHeight="15" x14ac:dyDescent="0.25"/>
  <cols>
    <col min="1" max="1" width="13.140625" customWidth="1"/>
    <col min="2" max="2" width="45.28515625" customWidth="1"/>
    <col min="3" max="3" width="41.5703125" customWidth="1"/>
    <col min="4" max="4" width="42.5703125" customWidth="1"/>
    <col min="5" max="6" width="8.140625" hidden="1" customWidth="1"/>
    <col min="7" max="7" width="7.85546875" hidden="1" customWidth="1"/>
    <col min="8" max="8" width="10" hidden="1" customWidth="1"/>
    <col min="9" max="10" width="7.28515625" hidden="1" customWidth="1"/>
    <col min="11" max="11" width="8.85546875" hidden="1" customWidth="1"/>
    <col min="13" max="13" width="43.7109375" customWidth="1"/>
    <col min="14" max="14" width="0" hidden="1" customWidth="1"/>
    <col min="15" max="15" width="9.140625" hidden="1" customWidth="1"/>
    <col min="16" max="16" width="2.42578125" hidden="1" customWidth="1"/>
  </cols>
  <sheetData>
    <row r="1" spans="1:16" ht="18" x14ac:dyDescent="0.25">
      <c r="A1" s="816" t="s">
        <v>554</v>
      </c>
      <c r="B1" s="816"/>
      <c r="C1" s="816"/>
      <c r="D1" s="816"/>
      <c r="E1" s="816"/>
      <c r="F1" s="816"/>
      <c r="G1" s="816"/>
      <c r="H1" s="816"/>
      <c r="I1" s="816"/>
      <c r="J1" s="816"/>
      <c r="K1" s="816"/>
      <c r="L1" s="816"/>
      <c r="M1" s="816"/>
    </row>
    <row r="2" spans="1:16" ht="1.5" customHeight="1" thickBot="1" x14ac:dyDescent="0.3"/>
    <row r="3" spans="1:16" ht="15.75" x14ac:dyDescent="0.25">
      <c r="A3" s="551" t="s">
        <v>190</v>
      </c>
      <c r="B3" s="552"/>
      <c r="C3" s="552"/>
      <c r="D3" s="552"/>
      <c r="E3" s="552"/>
      <c r="F3" s="552"/>
      <c r="G3" s="552"/>
      <c r="H3" s="552"/>
      <c r="I3" s="552"/>
      <c r="J3" s="552"/>
      <c r="K3" s="553"/>
      <c r="L3" s="254"/>
      <c r="M3" s="255"/>
    </row>
    <row r="4" spans="1:16" ht="30.75" customHeight="1" thickBot="1" x14ac:dyDescent="0.3">
      <c r="A4" s="256" t="s">
        <v>0</v>
      </c>
      <c r="B4" s="257" t="s">
        <v>1</v>
      </c>
      <c r="C4" s="258" t="s">
        <v>15</v>
      </c>
      <c r="D4" s="257" t="s">
        <v>18</v>
      </c>
      <c r="E4" s="257" t="s">
        <v>19</v>
      </c>
      <c r="F4" s="257" t="s">
        <v>25</v>
      </c>
      <c r="G4" s="257" t="s">
        <v>2</v>
      </c>
      <c r="H4" s="258" t="s">
        <v>3</v>
      </c>
      <c r="I4" s="257" t="s">
        <v>4</v>
      </c>
      <c r="J4" s="258" t="s">
        <v>5</v>
      </c>
      <c r="K4" s="260" t="s">
        <v>26</v>
      </c>
      <c r="L4" s="257" t="s">
        <v>19</v>
      </c>
      <c r="M4" s="260" t="s">
        <v>141</v>
      </c>
      <c r="O4" s="581"/>
      <c r="P4" s="161" t="s">
        <v>140</v>
      </c>
    </row>
    <row r="5" spans="1:16" s="161" customFormat="1" ht="28.5" customHeight="1" x14ac:dyDescent="0.25">
      <c r="A5" s="814" t="s">
        <v>198</v>
      </c>
      <c r="B5" s="130" t="s">
        <v>42</v>
      </c>
      <c r="C5" s="485" t="s">
        <v>46</v>
      </c>
      <c r="D5" s="747" t="s">
        <v>51</v>
      </c>
      <c r="E5" s="66"/>
      <c r="F5" s="430">
        <v>5.0000000000000001E-3</v>
      </c>
      <c r="G5" s="430">
        <v>770</v>
      </c>
      <c r="H5" s="748">
        <v>819</v>
      </c>
      <c r="I5" s="748">
        <f>G5+H5</f>
        <v>1589</v>
      </c>
      <c r="J5" s="452">
        <v>1</v>
      </c>
      <c r="K5" s="752">
        <f>+I5*J5</f>
        <v>1589</v>
      </c>
      <c r="L5" s="749" t="s">
        <v>500</v>
      </c>
      <c r="M5" s="706" t="s">
        <v>485</v>
      </c>
      <c r="O5" s="580"/>
      <c r="P5" s="161" t="s">
        <v>470</v>
      </c>
    </row>
    <row r="6" spans="1:16" s="161" customFormat="1" ht="39" customHeight="1" x14ac:dyDescent="0.25">
      <c r="A6" s="815"/>
      <c r="B6" s="130" t="s">
        <v>569</v>
      </c>
      <c r="C6" s="130" t="s">
        <v>50</v>
      </c>
      <c r="D6" s="130" t="s">
        <v>53</v>
      </c>
      <c r="E6" s="7"/>
      <c r="F6" s="169"/>
      <c r="G6" s="169"/>
      <c r="H6" s="169"/>
      <c r="I6" s="169"/>
      <c r="J6" s="169"/>
      <c r="K6" s="171"/>
      <c r="L6" s="749" t="s">
        <v>500</v>
      </c>
      <c r="M6" s="704" t="s">
        <v>571</v>
      </c>
      <c r="O6" s="657"/>
      <c r="P6" s="161" t="s">
        <v>471</v>
      </c>
    </row>
    <row r="7" spans="1:16" ht="28.5" customHeight="1" x14ac:dyDescent="0.25">
      <c r="A7" s="202"/>
      <c r="B7" s="738" t="s">
        <v>44</v>
      </c>
      <c r="C7" s="738" t="s">
        <v>47</v>
      </c>
      <c r="D7" s="616" t="s">
        <v>346</v>
      </c>
      <c r="E7" s="6"/>
      <c r="F7" s="6"/>
      <c r="G7" s="169"/>
      <c r="H7" s="170"/>
      <c r="I7" s="169"/>
      <c r="J7" s="170"/>
      <c r="K7" s="171"/>
      <c r="L7" s="749" t="s">
        <v>500</v>
      </c>
      <c r="M7" s="704" t="s">
        <v>574</v>
      </c>
      <c r="O7" s="703"/>
      <c r="P7" s="9" t="s">
        <v>500</v>
      </c>
    </row>
    <row r="8" spans="1:16" ht="27.75" customHeight="1" x14ac:dyDescent="0.25">
      <c r="A8" s="202"/>
      <c r="B8" s="130" t="s">
        <v>35</v>
      </c>
      <c r="C8" s="130" t="s">
        <v>48</v>
      </c>
      <c r="D8" s="615" t="s">
        <v>567</v>
      </c>
      <c r="E8" s="6"/>
      <c r="F8" s="6"/>
      <c r="G8" s="169"/>
      <c r="H8" s="170"/>
      <c r="I8" s="169"/>
      <c r="J8" s="170"/>
      <c r="K8" s="171"/>
      <c r="L8" s="749" t="s">
        <v>500</v>
      </c>
      <c r="M8" s="704" t="s">
        <v>490</v>
      </c>
      <c r="P8" s="9"/>
    </row>
    <row r="9" spans="1:16" ht="27.75" customHeight="1" x14ac:dyDescent="0.25">
      <c r="A9" s="390" t="s">
        <v>202</v>
      </c>
      <c r="B9" s="747" t="s">
        <v>45</v>
      </c>
      <c r="C9" s="738" t="s">
        <v>272</v>
      </c>
      <c r="D9" s="639" t="s">
        <v>566</v>
      </c>
      <c r="E9" s="6"/>
      <c r="F9" s="6"/>
      <c r="G9" s="169"/>
      <c r="H9" s="170"/>
      <c r="I9" s="169"/>
      <c r="J9" s="170"/>
      <c r="K9" s="30"/>
      <c r="L9" s="827" t="s">
        <v>500</v>
      </c>
      <c r="M9" s="704" t="s">
        <v>491</v>
      </c>
    </row>
    <row r="10" spans="1:16" ht="29.25" customHeight="1" thickBot="1" x14ac:dyDescent="0.3">
      <c r="A10" s="202"/>
      <c r="B10" s="387"/>
      <c r="C10" s="737" t="s">
        <v>49</v>
      </c>
      <c r="D10" s="621"/>
      <c r="E10" s="6"/>
      <c r="F10" s="6"/>
      <c r="G10" s="169"/>
      <c r="H10" s="170"/>
      <c r="I10" s="169"/>
      <c r="J10" s="170"/>
      <c r="K10" s="30"/>
      <c r="L10" s="830"/>
      <c r="M10" s="707" t="s">
        <v>492</v>
      </c>
    </row>
    <row r="11" spans="1:16" ht="15.75" x14ac:dyDescent="0.25">
      <c r="A11" s="188" t="s">
        <v>191</v>
      </c>
      <c r="B11" s="189"/>
      <c r="C11" s="189"/>
      <c r="D11" s="189"/>
      <c r="E11" s="189"/>
      <c r="F11" s="189"/>
      <c r="G11" s="189"/>
      <c r="H11" s="189"/>
      <c r="I11" s="189"/>
      <c r="J11" s="189"/>
      <c r="K11" s="192"/>
      <c r="L11" s="189"/>
      <c r="M11" s="192"/>
    </row>
    <row r="12" spans="1:16" ht="29.25" customHeight="1" thickBot="1" x14ac:dyDescent="0.3">
      <c r="A12" s="239" t="s">
        <v>0</v>
      </c>
      <c r="B12" s="240" t="s">
        <v>1</v>
      </c>
      <c r="C12" s="241" t="s">
        <v>17</v>
      </c>
      <c r="D12" s="240" t="s">
        <v>18</v>
      </c>
      <c r="E12" s="240" t="s">
        <v>19</v>
      </c>
      <c r="F12" s="240" t="s">
        <v>25</v>
      </c>
      <c r="G12" s="240" t="s">
        <v>2</v>
      </c>
      <c r="H12" s="241" t="s">
        <v>3</v>
      </c>
      <c r="I12" s="240" t="s">
        <v>4</v>
      </c>
      <c r="J12" s="241" t="s">
        <v>5</v>
      </c>
      <c r="K12" s="242" t="s">
        <v>26</v>
      </c>
      <c r="L12" s="240" t="s">
        <v>19</v>
      </c>
      <c r="M12" s="242" t="s">
        <v>141</v>
      </c>
    </row>
    <row r="13" spans="1:16" ht="40.5" customHeight="1" x14ac:dyDescent="0.25">
      <c r="A13" s="815" t="s">
        <v>197</v>
      </c>
      <c r="B13" s="165" t="s">
        <v>6</v>
      </c>
      <c r="C13" s="817" t="s">
        <v>22</v>
      </c>
      <c r="D13" s="836" t="s">
        <v>603</v>
      </c>
      <c r="E13" s="6"/>
      <c r="F13" s="508">
        <v>2.53E-2</v>
      </c>
      <c r="G13" s="857">
        <v>4471</v>
      </c>
      <c r="H13" s="858" t="s">
        <v>21</v>
      </c>
      <c r="I13" s="857">
        <f>G13</f>
        <v>4471</v>
      </c>
      <c r="J13" s="859">
        <v>1</v>
      </c>
      <c r="K13" s="857">
        <f>I13*J13</f>
        <v>4471</v>
      </c>
      <c r="L13" s="927" t="s">
        <v>500</v>
      </c>
      <c r="M13" s="821" t="s">
        <v>601</v>
      </c>
    </row>
    <row r="14" spans="1:16" ht="67.5" customHeight="1" thickBot="1" x14ac:dyDescent="0.3">
      <c r="A14" s="840"/>
      <c r="B14" s="165" t="s">
        <v>7</v>
      </c>
      <c r="C14" s="817"/>
      <c r="D14" s="837"/>
      <c r="E14" s="754"/>
      <c r="F14" s="512"/>
      <c r="G14" s="857"/>
      <c r="H14" s="858"/>
      <c r="I14" s="857"/>
      <c r="J14" s="859"/>
      <c r="K14" s="857"/>
      <c r="L14" s="928"/>
      <c r="M14" s="822"/>
    </row>
    <row r="15" spans="1:16" s="161" customFormat="1" ht="18" customHeight="1" x14ac:dyDescent="0.25">
      <c r="A15" s="543" t="s">
        <v>203</v>
      </c>
      <c r="B15" s="544"/>
      <c r="C15" s="544"/>
      <c r="D15" s="544"/>
      <c r="E15" s="544"/>
      <c r="F15" s="544"/>
      <c r="G15" s="544"/>
      <c r="H15" s="544"/>
      <c r="I15" s="544"/>
      <c r="J15" s="544"/>
      <c r="K15" s="545"/>
      <c r="L15" s="544"/>
      <c r="M15" s="545"/>
    </row>
    <row r="16" spans="1:16" s="161" customFormat="1" ht="30.75" customHeight="1" thickBot="1" x14ac:dyDescent="0.3">
      <c r="A16" s="546" t="s">
        <v>0</v>
      </c>
      <c r="B16" s="547" t="s">
        <v>1</v>
      </c>
      <c r="C16" s="547" t="s">
        <v>15</v>
      </c>
      <c r="D16" s="547" t="s">
        <v>27</v>
      </c>
      <c r="E16" s="547" t="s">
        <v>19</v>
      </c>
      <c r="F16" s="547" t="s">
        <v>25</v>
      </c>
      <c r="G16" s="547" t="s">
        <v>2</v>
      </c>
      <c r="H16" s="547" t="s">
        <v>3</v>
      </c>
      <c r="I16" s="547" t="s">
        <v>4</v>
      </c>
      <c r="J16" s="547" t="s">
        <v>24</v>
      </c>
      <c r="K16" s="548" t="s">
        <v>16</v>
      </c>
      <c r="L16" s="547" t="s">
        <v>19</v>
      </c>
      <c r="M16" s="548" t="s">
        <v>141</v>
      </c>
    </row>
    <row r="17" spans="1:17" s="161" customFormat="1" ht="53.25" customHeight="1" thickBot="1" x14ac:dyDescent="0.3">
      <c r="A17" s="814" t="s">
        <v>204</v>
      </c>
      <c r="B17" s="385" t="s">
        <v>31</v>
      </c>
      <c r="C17" s="57" t="s">
        <v>32</v>
      </c>
      <c r="D17" s="753" t="s">
        <v>355</v>
      </c>
      <c r="E17" s="751"/>
      <c r="F17" s="427">
        <v>7.4999999999999997E-3</v>
      </c>
      <c r="G17" s="513">
        <v>1154</v>
      </c>
      <c r="H17" s="418">
        <v>0</v>
      </c>
      <c r="I17" s="417">
        <f>G17+H17</f>
        <v>1154</v>
      </c>
      <c r="J17" s="428">
        <v>1</v>
      </c>
      <c r="K17" s="429">
        <f>I17*J17</f>
        <v>1154</v>
      </c>
      <c r="L17" s="749" t="s">
        <v>500</v>
      </c>
      <c r="M17" s="755" t="s">
        <v>568</v>
      </c>
    </row>
    <row r="18" spans="1:17" s="161" customFormat="1" ht="28.5" customHeight="1" thickBot="1" x14ac:dyDescent="0.3">
      <c r="A18" s="815"/>
      <c r="B18" s="62" t="s">
        <v>34</v>
      </c>
      <c r="C18" s="62" t="s">
        <v>37</v>
      </c>
      <c r="D18" s="618" t="s">
        <v>353</v>
      </c>
      <c r="E18" s="61"/>
      <c r="F18" s="213"/>
      <c r="G18" s="30"/>
      <c r="H18" s="30"/>
      <c r="I18" s="30"/>
      <c r="J18" s="30"/>
      <c r="K18" s="171"/>
      <c r="L18" s="749" t="s">
        <v>500</v>
      </c>
      <c r="M18" s="755" t="s">
        <v>522</v>
      </c>
    </row>
    <row r="19" spans="1:17" s="161" customFormat="1" ht="28.5" customHeight="1" thickBot="1" x14ac:dyDescent="0.3">
      <c r="A19" s="815"/>
      <c r="B19" s="64" t="s">
        <v>36</v>
      </c>
      <c r="C19" s="65" t="s">
        <v>39</v>
      </c>
      <c r="D19" s="619" t="s">
        <v>352</v>
      </c>
      <c r="E19" s="61"/>
      <c r="F19" s="213"/>
      <c r="G19" s="30"/>
      <c r="H19" s="30"/>
      <c r="I19" s="30"/>
      <c r="J19" s="30"/>
      <c r="K19" s="171"/>
      <c r="L19" s="749" t="s">
        <v>500</v>
      </c>
      <c r="M19" s="755" t="s">
        <v>523</v>
      </c>
    </row>
    <row r="20" spans="1:17" s="161" customFormat="1" ht="28.5" customHeight="1" thickBot="1" x14ac:dyDescent="0.3">
      <c r="A20" s="835"/>
      <c r="B20" s="383" t="s">
        <v>35</v>
      </c>
      <c r="C20" s="383" t="s">
        <v>38</v>
      </c>
      <c r="D20" s="620" t="s">
        <v>40</v>
      </c>
      <c r="E20" s="61"/>
      <c r="F20" s="754"/>
      <c r="G20" s="384"/>
      <c r="H20" s="384"/>
      <c r="I20" s="384"/>
      <c r="J20" s="384"/>
      <c r="K20" s="381"/>
      <c r="L20" s="749" t="s">
        <v>500</v>
      </c>
      <c r="M20" s="755" t="s">
        <v>524</v>
      </c>
    </row>
    <row r="21" spans="1:17" ht="16.5" thickBot="1" x14ac:dyDescent="0.3">
      <c r="A21" s="32" t="s">
        <v>192</v>
      </c>
      <c r="B21" s="20"/>
      <c r="C21" s="21"/>
      <c r="D21" s="22"/>
      <c r="E21" s="23"/>
      <c r="F21" s="23"/>
      <c r="G21" s="24"/>
      <c r="H21" s="24"/>
      <c r="I21" s="24"/>
      <c r="J21" s="24"/>
      <c r="K21" s="25"/>
      <c r="L21" s="22"/>
      <c r="M21" s="628"/>
    </row>
    <row r="22" spans="1:17" ht="15.75" x14ac:dyDescent="0.25">
      <c r="A22" s="177" t="s">
        <v>193</v>
      </c>
      <c r="B22" s="178"/>
      <c r="C22" s="178"/>
      <c r="D22" s="178"/>
      <c r="E22" s="178"/>
      <c r="F22" s="178"/>
      <c r="G22" s="178"/>
      <c r="H22" s="178"/>
      <c r="I22" s="178"/>
      <c r="J22" s="178"/>
      <c r="K22" s="179"/>
      <c r="L22" s="178"/>
      <c r="M22" s="179"/>
    </row>
    <row r="23" spans="1:17" ht="30" customHeight="1" thickBot="1" x14ac:dyDescent="0.3">
      <c r="A23" s="244" t="s">
        <v>0</v>
      </c>
      <c r="B23" s="234" t="s">
        <v>1</v>
      </c>
      <c r="C23" s="245" t="s">
        <v>15</v>
      </c>
      <c r="D23" s="234" t="s">
        <v>18</v>
      </c>
      <c r="E23" s="235" t="s">
        <v>19</v>
      </c>
      <c r="F23" s="235" t="s">
        <v>25</v>
      </c>
      <c r="G23" s="235" t="s">
        <v>2</v>
      </c>
      <c r="H23" s="245" t="s">
        <v>3</v>
      </c>
      <c r="I23" s="234" t="s">
        <v>4</v>
      </c>
      <c r="J23" s="245" t="s">
        <v>5</v>
      </c>
      <c r="K23" s="246" t="s">
        <v>26</v>
      </c>
      <c r="L23" s="234" t="s">
        <v>19</v>
      </c>
      <c r="M23" s="246" t="s">
        <v>141</v>
      </c>
    </row>
    <row r="24" spans="1:17" ht="28.5" customHeight="1" x14ac:dyDescent="0.25">
      <c r="A24" s="814" t="s">
        <v>195</v>
      </c>
      <c r="B24" s="836" t="s">
        <v>9</v>
      </c>
      <c r="C24" s="218" t="s">
        <v>10</v>
      </c>
      <c r="D24" s="218" t="s">
        <v>29</v>
      </c>
      <c r="E24" s="52"/>
      <c r="F24" s="418">
        <v>2.69E-2</v>
      </c>
      <c r="G24" s="417">
        <v>3457</v>
      </c>
      <c r="H24" s="418">
        <v>333</v>
      </c>
      <c r="I24" s="417">
        <f>G24+H24</f>
        <v>3790</v>
      </c>
      <c r="J24" s="418">
        <v>100</v>
      </c>
      <c r="K24" s="417">
        <f>I24</f>
        <v>3790</v>
      </c>
      <c r="L24" s="749" t="s">
        <v>500</v>
      </c>
      <c r="M24" s="648"/>
    </row>
    <row r="25" spans="1:17" ht="27.75" customHeight="1" thickBot="1" x14ac:dyDescent="0.3">
      <c r="A25" s="835"/>
      <c r="B25" s="817"/>
      <c r="C25" s="164" t="s">
        <v>271</v>
      </c>
      <c r="D25" s="164" t="s">
        <v>30</v>
      </c>
      <c r="E25" s="6"/>
      <c r="F25" s="6"/>
      <c r="G25" s="169"/>
      <c r="H25" s="169"/>
      <c r="I25" s="170"/>
      <c r="J25" s="169"/>
      <c r="K25" s="176"/>
      <c r="L25" s="749" t="s">
        <v>500</v>
      </c>
      <c r="M25" s="465"/>
    </row>
    <row r="26" spans="1:17" ht="15.75" x14ac:dyDescent="0.25">
      <c r="A26" s="186" t="s">
        <v>194</v>
      </c>
      <c r="B26" s="187"/>
      <c r="C26" s="187"/>
      <c r="D26" s="187"/>
      <c r="E26" s="187"/>
      <c r="F26" s="187"/>
      <c r="G26" s="187"/>
      <c r="H26" s="187"/>
      <c r="I26" s="187"/>
      <c r="J26" s="187"/>
      <c r="K26" s="191"/>
      <c r="L26" s="187"/>
      <c r="M26" s="191"/>
    </row>
    <row r="27" spans="1:17" ht="30.75" customHeight="1" thickBot="1" x14ac:dyDescent="0.3">
      <c r="A27" s="236" t="s">
        <v>0</v>
      </c>
      <c r="B27" s="233" t="s">
        <v>1</v>
      </c>
      <c r="C27" s="237" t="s">
        <v>15</v>
      </c>
      <c r="D27" s="233" t="s">
        <v>18</v>
      </c>
      <c r="E27" s="233" t="s">
        <v>19</v>
      </c>
      <c r="F27" s="233" t="s">
        <v>25</v>
      </c>
      <c r="G27" s="233" t="s">
        <v>2</v>
      </c>
      <c r="H27" s="237" t="s">
        <v>3</v>
      </c>
      <c r="I27" s="233" t="s">
        <v>4</v>
      </c>
      <c r="J27" s="237" t="s">
        <v>5</v>
      </c>
      <c r="K27" s="238" t="s">
        <v>26</v>
      </c>
      <c r="L27" s="233" t="s">
        <v>19</v>
      </c>
      <c r="M27" s="238" t="s">
        <v>141</v>
      </c>
      <c r="Q27" s="161"/>
    </row>
    <row r="28" spans="1:17" ht="27.75" customHeight="1" x14ac:dyDescent="0.25">
      <c r="A28" s="814" t="s">
        <v>196</v>
      </c>
      <c r="B28" s="836" t="s">
        <v>11</v>
      </c>
      <c r="C28" s="414" t="s">
        <v>20</v>
      </c>
      <c r="D28" s="93" t="s">
        <v>239</v>
      </c>
      <c r="E28" s="223"/>
      <c r="F28" s="514">
        <v>0</v>
      </c>
      <c r="G28" s="418">
        <v>0</v>
      </c>
      <c r="H28" s="515">
        <f>9*21.88</f>
        <v>196.92</v>
      </c>
      <c r="I28" s="515">
        <f>H28</f>
        <v>196.92</v>
      </c>
      <c r="J28" s="418">
        <v>100</v>
      </c>
      <c r="K28" s="515">
        <v>176</v>
      </c>
      <c r="L28" s="749" t="s">
        <v>500</v>
      </c>
      <c r="M28" s="821" t="s">
        <v>484</v>
      </c>
    </row>
    <row r="29" spans="1:17" ht="27.75" customHeight="1" thickBot="1" x14ac:dyDescent="0.3">
      <c r="A29" s="835"/>
      <c r="B29" s="837"/>
      <c r="C29" s="415" t="s">
        <v>12</v>
      </c>
      <c r="D29" s="180" t="s">
        <v>240</v>
      </c>
      <c r="E29" s="224"/>
      <c r="F29" s="224"/>
      <c r="G29" s="173"/>
      <c r="H29" s="174"/>
      <c r="I29" s="225"/>
      <c r="J29" s="174"/>
      <c r="K29" s="399"/>
      <c r="L29" s="750" t="s">
        <v>500</v>
      </c>
      <c r="M29" s="822"/>
    </row>
    <row r="30" spans="1:17" ht="19.5" customHeight="1" x14ac:dyDescent="0.25"/>
    <row r="31" spans="1:17" x14ac:dyDescent="0.25">
      <c r="A31" s="1"/>
      <c r="B31" s="163"/>
      <c r="C31" s="163"/>
      <c r="D31" s="163"/>
      <c r="E31" s="4"/>
      <c r="F31" s="4"/>
    </row>
    <row r="32" spans="1:17" x14ac:dyDescent="0.25">
      <c r="A32" s="1"/>
      <c r="B32" s="163"/>
      <c r="C32" s="163"/>
      <c r="D32" s="163"/>
      <c r="E32" s="4"/>
      <c r="F32" s="4"/>
      <c r="G32" s="856" t="s">
        <v>305</v>
      </c>
      <c r="H32" s="856"/>
      <c r="I32" s="856"/>
      <c r="J32" s="856"/>
      <c r="K32" s="856"/>
    </row>
    <row r="33" spans="1:6" x14ac:dyDescent="0.25">
      <c r="A33" s="1"/>
      <c r="B33" s="163"/>
      <c r="C33" s="163"/>
      <c r="D33" s="163"/>
      <c r="E33" s="4"/>
      <c r="F33" s="4"/>
    </row>
    <row r="34" spans="1:6" x14ac:dyDescent="0.25">
      <c r="A34" s="1"/>
      <c r="B34" s="163"/>
      <c r="C34" s="163"/>
      <c r="D34" s="163"/>
      <c r="E34" s="5"/>
      <c r="F34" s="5"/>
    </row>
    <row r="35" spans="1:6" x14ac:dyDescent="0.25">
      <c r="A35" s="1"/>
      <c r="B35" s="163"/>
      <c r="C35" s="163"/>
      <c r="D35" s="163"/>
      <c r="E35" s="5"/>
      <c r="F35" s="5"/>
    </row>
    <row r="36" spans="1:6" x14ac:dyDescent="0.25">
      <c r="A36" s="1"/>
      <c r="B36" s="163"/>
      <c r="C36" s="163"/>
      <c r="D36" s="163"/>
      <c r="E36" s="5"/>
      <c r="F36" s="5"/>
    </row>
    <row r="37" spans="1:6" x14ac:dyDescent="0.25">
      <c r="A37" s="1"/>
      <c r="B37" s="163"/>
      <c r="C37" s="163"/>
      <c r="D37" s="163"/>
      <c r="E37" s="5"/>
      <c r="F37" s="5"/>
    </row>
    <row r="38" spans="1:6" x14ac:dyDescent="0.25">
      <c r="B38" s="29"/>
      <c r="D38" s="48"/>
      <c r="E38" s="49">
        <v>24.19</v>
      </c>
      <c r="F38" s="49"/>
    </row>
    <row r="39" spans="1:6" x14ac:dyDescent="0.25">
      <c r="B39" s="29"/>
      <c r="E39" s="42">
        <v>18</v>
      </c>
      <c r="F39" s="42"/>
    </row>
  </sheetData>
  <mergeCells count="20">
    <mergeCell ref="A1:M1"/>
    <mergeCell ref="G32:K32"/>
    <mergeCell ref="C13:C14"/>
    <mergeCell ref="B24:B25"/>
    <mergeCell ref="G13:G14"/>
    <mergeCell ref="H13:H14"/>
    <mergeCell ref="I13:I14"/>
    <mergeCell ref="J13:J14"/>
    <mergeCell ref="K13:K14"/>
    <mergeCell ref="L9:L10"/>
    <mergeCell ref="L13:L14"/>
    <mergeCell ref="A13:A14"/>
    <mergeCell ref="A5:A6"/>
    <mergeCell ref="D13:D14"/>
    <mergeCell ref="M13:M14"/>
    <mergeCell ref="M28:M29"/>
    <mergeCell ref="B28:B29"/>
    <mergeCell ref="A24:A25"/>
    <mergeCell ref="A28:A29"/>
    <mergeCell ref="A17:A20"/>
  </mergeCells>
  <conditionalFormatting sqref="P8">
    <cfRule type="colorScale" priority="36">
      <colorScale>
        <cfvo type="min"/>
        <cfvo type="max"/>
        <color rgb="FFFF0000"/>
        <color rgb="FFFFEF9C"/>
      </colorScale>
    </cfRule>
    <cfRule type="colorScale" priority="37">
      <colorScale>
        <cfvo type="min"/>
        <cfvo type="percentile" val="50"/>
        <cfvo type="max"/>
        <color rgb="FFF8696B"/>
        <color rgb="FFFFEB84"/>
        <color rgb="FF63BE7B"/>
      </colorScale>
    </cfRule>
  </conditionalFormatting>
  <conditionalFormatting sqref="L5:L9">
    <cfRule type="cellIs" dxfId="542" priority="17" operator="equal">
      <formula>$P$7</formula>
    </cfRule>
    <cfRule type="cellIs" dxfId="541" priority="18" operator="equal">
      <formula>$P$6</formula>
    </cfRule>
    <cfRule type="cellIs" dxfId="540" priority="19" operator="equal">
      <formula>$P$5</formula>
    </cfRule>
    <cfRule type="cellIs" dxfId="539" priority="20" operator="equal">
      <formula>$P$4</formula>
    </cfRule>
  </conditionalFormatting>
  <conditionalFormatting sqref="L17:L20">
    <cfRule type="cellIs" dxfId="538" priority="13" operator="equal">
      <formula>$P$7</formula>
    </cfRule>
    <cfRule type="cellIs" dxfId="537" priority="14" operator="equal">
      <formula>$P$6</formula>
    </cfRule>
    <cfRule type="cellIs" dxfId="536" priority="15" operator="equal">
      <formula>$P$5</formula>
    </cfRule>
    <cfRule type="cellIs" dxfId="535" priority="16" operator="equal">
      <formula>$P$4</formula>
    </cfRule>
  </conditionalFormatting>
  <conditionalFormatting sqref="L24:L25">
    <cfRule type="cellIs" dxfId="534" priority="9" operator="equal">
      <formula>$P$7</formula>
    </cfRule>
    <cfRule type="cellIs" dxfId="533" priority="10" operator="equal">
      <formula>$P$6</formula>
    </cfRule>
    <cfRule type="cellIs" dxfId="532" priority="11" operator="equal">
      <formula>$P$5</formula>
    </cfRule>
    <cfRule type="cellIs" dxfId="531" priority="12" operator="equal">
      <formula>$P$4</formula>
    </cfRule>
  </conditionalFormatting>
  <conditionalFormatting sqref="L28:L29">
    <cfRule type="cellIs" dxfId="530" priority="5" operator="equal">
      <formula>$P$7</formula>
    </cfRule>
    <cfRule type="cellIs" dxfId="529" priority="6" operator="equal">
      <formula>$P$6</formula>
    </cfRule>
    <cfRule type="cellIs" dxfId="528" priority="7" operator="equal">
      <formula>$P$5</formula>
    </cfRule>
    <cfRule type="cellIs" dxfId="527" priority="8" operator="equal">
      <formula>$P$4</formula>
    </cfRule>
  </conditionalFormatting>
  <conditionalFormatting sqref="L13">
    <cfRule type="cellIs" dxfId="103" priority="1" operator="equal">
      <formula>$P$7</formula>
    </cfRule>
    <cfRule type="cellIs" dxfId="102" priority="2" operator="equal">
      <formula>$P$6</formula>
    </cfRule>
    <cfRule type="cellIs" dxfId="101" priority="3" operator="equal">
      <formula>$P$5</formula>
    </cfRule>
    <cfRule type="cellIs" dxfId="100" priority="4" operator="equal">
      <formula>$P$4</formula>
    </cfRule>
  </conditionalFormatting>
  <dataValidations count="1">
    <dataValidation type="list" allowBlank="1" showInputMessage="1" showErrorMessage="1" sqref="L28:L29 L17:L20 L24:L25 L5:L9 L13" xr:uid="{00000000-0002-0000-0500-000001000000}">
      <formula1>$P$4:$P$7</formula1>
    </dataValidation>
  </dataValidations>
  <pageMargins left="0.51181102362204722" right="0.51181102362204722" top="0.55118110236220474" bottom="0.55118110236220474" header="0.31496062992125984" footer="0.31496062992125984"/>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P39"/>
  <sheetViews>
    <sheetView showWhiteSpace="0" topLeftCell="A7" zoomScaleNormal="100" workbookViewId="0">
      <selection activeCell="R12" sqref="R12"/>
    </sheetView>
  </sheetViews>
  <sheetFormatPr defaultRowHeight="15" x14ac:dyDescent="0.25"/>
  <cols>
    <col min="1" max="1" width="12.85546875" customWidth="1"/>
    <col min="2" max="2" width="44.28515625" customWidth="1"/>
    <col min="3" max="3" width="41.140625" customWidth="1"/>
    <col min="4" max="4" width="44" customWidth="1"/>
    <col min="5" max="5" width="8.140625" hidden="1" customWidth="1"/>
    <col min="6" max="6" width="7.28515625" hidden="1" customWidth="1"/>
    <col min="7" max="7" width="7.85546875" hidden="1" customWidth="1"/>
    <col min="8" max="8" width="10" hidden="1" customWidth="1"/>
    <col min="9" max="10" width="7.28515625" hidden="1" customWidth="1"/>
    <col min="11" max="11" width="9.140625" hidden="1" customWidth="1"/>
    <col min="13" max="13" width="43.5703125" customWidth="1"/>
    <col min="14" max="14" width="0" hidden="1" customWidth="1"/>
    <col min="15" max="15" width="9.140625" hidden="1" customWidth="1"/>
    <col min="16" max="16" width="10.42578125" hidden="1" customWidth="1"/>
  </cols>
  <sheetData>
    <row r="1" spans="1:16" ht="18.75" thickBot="1" x14ac:dyDescent="0.3">
      <c r="A1" s="816" t="s">
        <v>553</v>
      </c>
      <c r="B1" s="816"/>
      <c r="C1" s="816"/>
      <c r="D1" s="816"/>
      <c r="E1" s="816"/>
      <c r="F1" s="816"/>
      <c r="G1" s="816"/>
      <c r="H1" s="816"/>
      <c r="I1" s="816"/>
      <c r="J1" s="816"/>
      <c r="K1" s="816"/>
      <c r="L1" s="816"/>
      <c r="M1" s="816"/>
    </row>
    <row r="2" spans="1:16" ht="6.75" hidden="1" customHeight="1" thickBot="1" x14ac:dyDescent="0.3"/>
    <row r="3" spans="1:16" ht="17.25" customHeight="1" x14ac:dyDescent="0.25">
      <c r="A3" s="253" t="s">
        <v>205</v>
      </c>
      <c r="B3" s="254"/>
      <c r="C3" s="254"/>
      <c r="D3" s="254"/>
      <c r="E3" s="254"/>
      <c r="F3" s="254"/>
      <c r="G3" s="254"/>
      <c r="H3" s="254"/>
      <c r="I3" s="254"/>
      <c r="J3" s="254"/>
      <c r="K3" s="255"/>
      <c r="L3" s="254"/>
      <c r="M3" s="255"/>
    </row>
    <row r="4" spans="1:16" s="161" customFormat="1" ht="29.25" customHeight="1" thickBot="1" x14ac:dyDescent="0.3">
      <c r="A4" s="256" t="s">
        <v>189</v>
      </c>
      <c r="B4" s="257" t="s">
        <v>1</v>
      </c>
      <c r="C4" s="258" t="s">
        <v>15</v>
      </c>
      <c r="D4" s="257" t="s">
        <v>18</v>
      </c>
      <c r="E4" s="257" t="s">
        <v>19</v>
      </c>
      <c r="F4" s="257" t="s">
        <v>25</v>
      </c>
      <c r="G4" s="257" t="s">
        <v>2</v>
      </c>
      <c r="H4" s="258" t="s">
        <v>3</v>
      </c>
      <c r="I4" s="257" t="s">
        <v>4</v>
      </c>
      <c r="J4" s="258" t="s">
        <v>5</v>
      </c>
      <c r="K4" s="260" t="s">
        <v>26</v>
      </c>
      <c r="L4" s="257" t="s">
        <v>19</v>
      </c>
      <c r="M4" s="260" t="s">
        <v>141</v>
      </c>
      <c r="O4" s="581"/>
      <c r="P4" s="161" t="s">
        <v>140</v>
      </c>
    </row>
    <row r="5" spans="1:16" s="161" customFormat="1" ht="27" customHeight="1" x14ac:dyDescent="0.25">
      <c r="A5" s="814" t="s">
        <v>198</v>
      </c>
      <c r="B5" s="130" t="s">
        <v>42</v>
      </c>
      <c r="C5" s="485" t="s">
        <v>46</v>
      </c>
      <c r="D5" s="747" t="s">
        <v>51</v>
      </c>
      <c r="E5" s="66"/>
      <c r="F5" s="430">
        <v>5.0000000000000001E-3</v>
      </c>
      <c r="G5" s="430">
        <v>770</v>
      </c>
      <c r="H5" s="748">
        <v>712</v>
      </c>
      <c r="I5" s="748">
        <f>G5+H5</f>
        <v>1482</v>
      </c>
      <c r="J5" s="452">
        <v>1</v>
      </c>
      <c r="K5" s="752">
        <f>I5*J5</f>
        <v>1482</v>
      </c>
      <c r="L5" s="749" t="s">
        <v>500</v>
      </c>
      <c r="M5" s="706" t="s">
        <v>485</v>
      </c>
      <c r="O5" s="580"/>
      <c r="P5" s="161" t="s">
        <v>470</v>
      </c>
    </row>
    <row r="6" spans="1:16" ht="53.25" customHeight="1" x14ac:dyDescent="0.25">
      <c r="A6" s="815"/>
      <c r="B6" s="130" t="s">
        <v>43</v>
      </c>
      <c r="C6" s="130" t="s">
        <v>50</v>
      </c>
      <c r="D6" s="130" t="s">
        <v>53</v>
      </c>
      <c r="E6" s="7"/>
      <c r="F6" s="169"/>
      <c r="G6" s="169"/>
      <c r="H6" s="169"/>
      <c r="I6" s="169"/>
      <c r="J6" s="169"/>
      <c r="K6" s="171"/>
      <c r="L6" s="749" t="s">
        <v>500</v>
      </c>
      <c r="M6" s="704" t="s">
        <v>570</v>
      </c>
      <c r="O6" s="657"/>
      <c r="P6" s="161" t="s">
        <v>471</v>
      </c>
    </row>
    <row r="7" spans="1:16" ht="27.75" customHeight="1" x14ac:dyDescent="0.25">
      <c r="A7" s="202"/>
      <c r="B7" s="738" t="s">
        <v>44</v>
      </c>
      <c r="C7" s="738" t="s">
        <v>47</v>
      </c>
      <c r="D7" s="616" t="s">
        <v>346</v>
      </c>
      <c r="E7" s="6"/>
      <c r="F7" s="6"/>
      <c r="G7" s="169"/>
      <c r="H7" s="170"/>
      <c r="I7" s="169"/>
      <c r="J7" s="170"/>
      <c r="K7" s="171"/>
      <c r="L7" s="749" t="s">
        <v>500</v>
      </c>
      <c r="M7" s="704" t="s">
        <v>574</v>
      </c>
      <c r="O7" s="703"/>
      <c r="P7" s="709" t="s">
        <v>500</v>
      </c>
    </row>
    <row r="8" spans="1:16" ht="27.75" customHeight="1" x14ac:dyDescent="0.25">
      <c r="A8" s="202"/>
      <c r="B8" s="130" t="s">
        <v>35</v>
      </c>
      <c r="C8" s="130" t="s">
        <v>48</v>
      </c>
      <c r="D8" s="615" t="s">
        <v>52</v>
      </c>
      <c r="E8" s="6"/>
      <c r="F8" s="6"/>
      <c r="G8" s="169"/>
      <c r="H8" s="170"/>
      <c r="I8" s="169"/>
      <c r="J8" s="170"/>
      <c r="K8" s="171"/>
      <c r="L8" s="749" t="s">
        <v>500</v>
      </c>
      <c r="M8" s="704" t="s">
        <v>490</v>
      </c>
      <c r="P8" s="9"/>
    </row>
    <row r="9" spans="1:16" ht="27" customHeight="1" x14ac:dyDescent="0.25">
      <c r="A9" s="202" t="s">
        <v>202</v>
      </c>
      <c r="B9" s="861" t="s">
        <v>45</v>
      </c>
      <c r="C9" s="738" t="s">
        <v>269</v>
      </c>
      <c r="D9" s="833" t="s">
        <v>347</v>
      </c>
      <c r="E9" s="6"/>
      <c r="F9" s="6"/>
      <c r="G9" s="169"/>
      <c r="H9" s="170"/>
      <c r="I9" s="169"/>
      <c r="J9" s="170"/>
      <c r="K9" s="30"/>
      <c r="L9" s="827" t="s">
        <v>500</v>
      </c>
      <c r="M9" s="704" t="s">
        <v>491</v>
      </c>
    </row>
    <row r="10" spans="1:16" ht="27" customHeight="1" thickBot="1" x14ac:dyDescent="0.3">
      <c r="A10" s="202"/>
      <c r="B10" s="837"/>
      <c r="C10" s="737" t="s">
        <v>49</v>
      </c>
      <c r="D10" s="860"/>
      <c r="E10" s="6"/>
      <c r="F10" s="6"/>
      <c r="G10" s="169"/>
      <c r="H10" s="170"/>
      <c r="I10" s="169"/>
      <c r="J10" s="170"/>
      <c r="K10" s="30"/>
      <c r="L10" s="830"/>
      <c r="M10" s="707" t="s">
        <v>492</v>
      </c>
    </row>
    <row r="11" spans="1:16" ht="16.5" customHeight="1" x14ac:dyDescent="0.25">
      <c r="A11" s="188" t="s">
        <v>191</v>
      </c>
      <c r="B11" s="189"/>
      <c r="C11" s="189"/>
      <c r="D11" s="189"/>
      <c r="E11" s="189"/>
      <c r="F11" s="189"/>
      <c r="G11" s="189"/>
      <c r="H11" s="189"/>
      <c r="I11" s="189"/>
      <c r="J11" s="189"/>
      <c r="K11" s="192"/>
      <c r="L11" s="189"/>
      <c r="M11" s="192"/>
    </row>
    <row r="12" spans="1:16" ht="30" customHeight="1" thickBot="1" x14ac:dyDescent="0.3">
      <c r="A12" s="239" t="s">
        <v>0</v>
      </c>
      <c r="B12" s="240" t="s">
        <v>1</v>
      </c>
      <c r="C12" s="241" t="s">
        <v>17</v>
      </c>
      <c r="D12" s="240" t="s">
        <v>18</v>
      </c>
      <c r="E12" s="240" t="s">
        <v>19</v>
      </c>
      <c r="F12" s="240" t="s">
        <v>25</v>
      </c>
      <c r="G12" s="240" t="s">
        <v>2</v>
      </c>
      <c r="H12" s="241" t="s">
        <v>3</v>
      </c>
      <c r="I12" s="240" t="s">
        <v>4</v>
      </c>
      <c r="J12" s="241" t="s">
        <v>5</v>
      </c>
      <c r="K12" s="242" t="s">
        <v>26</v>
      </c>
      <c r="L12" s="240" t="s">
        <v>19</v>
      </c>
      <c r="M12" s="242" t="s">
        <v>141</v>
      </c>
    </row>
    <row r="13" spans="1:16" ht="40.5" customHeight="1" x14ac:dyDescent="0.25">
      <c r="A13" s="815" t="s">
        <v>197</v>
      </c>
      <c r="B13" s="165" t="s">
        <v>6</v>
      </c>
      <c r="C13" s="817" t="s">
        <v>22</v>
      </c>
      <c r="D13" s="740" t="s">
        <v>605</v>
      </c>
      <c r="E13" s="6"/>
      <c r="F13" s="508">
        <v>0</v>
      </c>
      <c r="G13" s="857">
        <v>0</v>
      </c>
      <c r="H13" s="858" t="s">
        <v>21</v>
      </c>
      <c r="I13" s="857">
        <f>G13</f>
        <v>0</v>
      </c>
      <c r="J13" s="859">
        <v>1</v>
      </c>
      <c r="K13" s="862">
        <f>I13*J13</f>
        <v>0</v>
      </c>
      <c r="L13" s="829" t="s">
        <v>500</v>
      </c>
      <c r="M13" s="635" t="s">
        <v>604</v>
      </c>
    </row>
    <row r="14" spans="1:16" ht="40.5" customHeight="1" thickBot="1" x14ac:dyDescent="0.3">
      <c r="A14" s="840"/>
      <c r="B14" s="165" t="s">
        <v>7</v>
      </c>
      <c r="C14" s="817"/>
      <c r="D14" s="181"/>
      <c r="E14" s="754"/>
      <c r="F14" s="512"/>
      <c r="G14" s="857"/>
      <c r="H14" s="858"/>
      <c r="I14" s="857"/>
      <c r="J14" s="859"/>
      <c r="K14" s="863"/>
      <c r="L14" s="830"/>
      <c r="M14" s="465"/>
    </row>
    <row r="15" spans="1:16" s="161" customFormat="1" ht="16.5" customHeight="1" x14ac:dyDescent="0.25">
      <c r="A15" s="543" t="s">
        <v>203</v>
      </c>
      <c r="B15" s="544"/>
      <c r="C15" s="544"/>
      <c r="D15" s="544"/>
      <c r="E15" s="544"/>
      <c r="F15" s="544"/>
      <c r="G15" s="544"/>
      <c r="H15" s="544"/>
      <c r="I15" s="544"/>
      <c r="J15" s="544"/>
      <c r="K15" s="545"/>
      <c r="L15" s="544"/>
      <c r="M15" s="545"/>
    </row>
    <row r="16" spans="1:16" s="161" customFormat="1" ht="28.5" customHeight="1" thickBot="1" x14ac:dyDescent="0.3">
      <c r="A16" s="546" t="s">
        <v>0</v>
      </c>
      <c r="B16" s="547" t="s">
        <v>1</v>
      </c>
      <c r="C16" s="547" t="s">
        <v>15</v>
      </c>
      <c r="D16" s="547" t="s">
        <v>27</v>
      </c>
      <c r="E16" s="547" t="s">
        <v>19</v>
      </c>
      <c r="F16" s="547" t="s">
        <v>25</v>
      </c>
      <c r="G16" s="547" t="s">
        <v>2</v>
      </c>
      <c r="H16" s="547" t="s">
        <v>3</v>
      </c>
      <c r="I16" s="547" t="s">
        <v>4</v>
      </c>
      <c r="J16" s="547" t="s">
        <v>24</v>
      </c>
      <c r="K16" s="548" t="s">
        <v>61</v>
      </c>
      <c r="L16" s="547" t="s">
        <v>19</v>
      </c>
      <c r="M16" s="548" t="s">
        <v>141</v>
      </c>
    </row>
    <row r="17" spans="1:13" s="161" customFormat="1" ht="53.25" customHeight="1" thickBot="1" x14ac:dyDescent="0.3">
      <c r="A17" s="814" t="s">
        <v>204</v>
      </c>
      <c r="B17" s="385" t="s">
        <v>31</v>
      </c>
      <c r="C17" s="57" t="s">
        <v>32</v>
      </c>
      <c r="D17" s="753" t="s">
        <v>355</v>
      </c>
      <c r="E17" s="751"/>
      <c r="F17" s="427">
        <v>7.4999999999999997E-3</v>
      </c>
      <c r="G17" s="513">
        <v>1154</v>
      </c>
      <c r="H17" s="418">
        <v>0</v>
      </c>
      <c r="I17" s="417">
        <f>G17</f>
        <v>1154</v>
      </c>
      <c r="J17" s="428">
        <v>1</v>
      </c>
      <c r="K17" s="429">
        <f>I17*J17</f>
        <v>1154</v>
      </c>
      <c r="L17" s="749" t="s">
        <v>500</v>
      </c>
      <c r="M17" s="755" t="s">
        <v>573</v>
      </c>
    </row>
    <row r="18" spans="1:13" s="161" customFormat="1" ht="28.5" customHeight="1" thickBot="1" x14ac:dyDescent="0.3">
      <c r="A18" s="815"/>
      <c r="B18" s="62" t="s">
        <v>34</v>
      </c>
      <c r="C18" s="62" t="s">
        <v>37</v>
      </c>
      <c r="D18" s="618" t="s">
        <v>353</v>
      </c>
      <c r="E18" s="61"/>
      <c r="F18" s="213"/>
      <c r="G18" s="30"/>
      <c r="H18" s="30"/>
      <c r="I18" s="30"/>
      <c r="J18" s="30"/>
      <c r="K18" s="171"/>
      <c r="L18" s="749" t="s">
        <v>500</v>
      </c>
      <c r="M18" s="755" t="s">
        <v>522</v>
      </c>
    </row>
    <row r="19" spans="1:13" s="161" customFormat="1" ht="40.5" customHeight="1" thickBot="1" x14ac:dyDescent="0.3">
      <c r="A19" s="815"/>
      <c r="B19" s="64" t="s">
        <v>36</v>
      </c>
      <c r="C19" s="65" t="s">
        <v>39</v>
      </c>
      <c r="D19" s="619" t="s">
        <v>352</v>
      </c>
      <c r="E19" s="61"/>
      <c r="F19" s="213"/>
      <c r="G19" s="30"/>
      <c r="H19" s="30"/>
      <c r="I19" s="30"/>
      <c r="J19" s="30"/>
      <c r="K19" s="171"/>
      <c r="L19" s="749" t="s">
        <v>500</v>
      </c>
      <c r="M19" s="755" t="s">
        <v>572</v>
      </c>
    </row>
    <row r="20" spans="1:13" s="161" customFormat="1" ht="28.5" customHeight="1" thickBot="1" x14ac:dyDescent="0.3">
      <c r="A20" s="835"/>
      <c r="B20" s="383" t="s">
        <v>35</v>
      </c>
      <c r="C20" s="383" t="s">
        <v>38</v>
      </c>
      <c r="D20" s="620" t="s">
        <v>40</v>
      </c>
      <c r="E20" s="61"/>
      <c r="F20" s="754"/>
      <c r="G20" s="384"/>
      <c r="H20" s="384"/>
      <c r="I20" s="384"/>
      <c r="J20" s="384"/>
      <c r="K20" s="381"/>
      <c r="L20" s="749" t="s">
        <v>500</v>
      </c>
      <c r="M20" s="755" t="s">
        <v>524</v>
      </c>
    </row>
    <row r="21" spans="1:13" ht="17.25" customHeight="1" thickBot="1" x14ac:dyDescent="0.3">
      <c r="A21" s="32" t="s">
        <v>192</v>
      </c>
      <c r="B21" s="20"/>
      <c r="C21" s="21"/>
      <c r="D21" s="22"/>
      <c r="E21" s="23"/>
      <c r="F21" s="23"/>
      <c r="G21" s="24"/>
      <c r="H21" s="24"/>
      <c r="I21" s="24"/>
      <c r="J21" s="24"/>
      <c r="K21" s="25"/>
      <c r="L21" s="22"/>
      <c r="M21" s="628"/>
    </row>
    <row r="22" spans="1:13" ht="17.25" customHeight="1" x14ac:dyDescent="0.25">
      <c r="A22" s="177" t="s">
        <v>193</v>
      </c>
      <c r="B22" s="178"/>
      <c r="C22" s="178"/>
      <c r="D22" s="178"/>
      <c r="E22" s="178"/>
      <c r="F22" s="178"/>
      <c r="G22" s="178"/>
      <c r="H22" s="178"/>
      <c r="I22" s="178"/>
      <c r="J22" s="178"/>
      <c r="K22" s="179"/>
      <c r="L22" s="178"/>
      <c r="M22" s="179"/>
    </row>
    <row r="23" spans="1:13" ht="30.75" customHeight="1" thickBot="1" x14ac:dyDescent="0.3">
      <c r="A23" s="244" t="s">
        <v>0</v>
      </c>
      <c r="B23" s="234" t="s">
        <v>1</v>
      </c>
      <c r="C23" s="245" t="s">
        <v>15</v>
      </c>
      <c r="D23" s="234" t="s">
        <v>18</v>
      </c>
      <c r="E23" s="235" t="s">
        <v>19</v>
      </c>
      <c r="F23" s="235" t="s">
        <v>25</v>
      </c>
      <c r="G23" s="235" t="s">
        <v>2</v>
      </c>
      <c r="H23" s="245" t="s">
        <v>3</v>
      </c>
      <c r="I23" s="234" t="s">
        <v>4</v>
      </c>
      <c r="J23" s="245" t="s">
        <v>5</v>
      </c>
      <c r="K23" s="246" t="s">
        <v>26</v>
      </c>
      <c r="L23" s="234" t="s">
        <v>19</v>
      </c>
      <c r="M23" s="246" t="s">
        <v>141</v>
      </c>
    </row>
    <row r="24" spans="1:13" ht="28.5" customHeight="1" x14ac:dyDescent="0.25">
      <c r="A24" s="815" t="s">
        <v>195</v>
      </c>
      <c r="B24" s="817" t="s">
        <v>9</v>
      </c>
      <c r="C24" s="164" t="s">
        <v>10</v>
      </c>
      <c r="D24" s="165" t="s">
        <v>29</v>
      </c>
      <c r="E24" s="6"/>
      <c r="F24" s="430">
        <v>2E-3</v>
      </c>
      <c r="G24" s="748">
        <v>257</v>
      </c>
      <c r="H24" s="520">
        <v>37.5</v>
      </c>
      <c r="I24" s="748">
        <f>G24+H24</f>
        <v>294.5</v>
      </c>
      <c r="J24" s="452">
        <v>1</v>
      </c>
      <c r="K24" s="752">
        <f>+I24*J24</f>
        <v>294.5</v>
      </c>
      <c r="L24" s="749" t="s">
        <v>500</v>
      </c>
      <c r="M24" s="648"/>
    </row>
    <row r="25" spans="1:13" ht="28.5" customHeight="1" thickBot="1" x14ac:dyDescent="0.3">
      <c r="A25" s="815"/>
      <c r="B25" s="817"/>
      <c r="C25" s="164" t="s">
        <v>268</v>
      </c>
      <c r="D25" s="164" t="s">
        <v>30</v>
      </c>
      <c r="E25" s="6"/>
      <c r="F25" s="6"/>
      <c r="G25" s="169"/>
      <c r="H25" s="169"/>
      <c r="I25" s="170"/>
      <c r="J25" s="169"/>
      <c r="K25" s="176"/>
      <c r="L25" s="749" t="s">
        <v>500</v>
      </c>
      <c r="M25" s="465"/>
    </row>
    <row r="26" spans="1:13" ht="17.25" customHeight="1" x14ac:dyDescent="0.25">
      <c r="A26" s="186" t="s">
        <v>194</v>
      </c>
      <c r="B26" s="187"/>
      <c r="C26" s="187"/>
      <c r="D26" s="187"/>
      <c r="E26" s="187"/>
      <c r="F26" s="187"/>
      <c r="G26" s="187"/>
      <c r="H26" s="187"/>
      <c r="I26" s="187"/>
      <c r="J26" s="187"/>
      <c r="K26" s="191"/>
      <c r="L26" s="187"/>
      <c r="M26" s="191"/>
    </row>
    <row r="27" spans="1:13" ht="29.25" customHeight="1" thickBot="1" x14ac:dyDescent="0.3">
      <c r="A27" s="236" t="s">
        <v>0</v>
      </c>
      <c r="B27" s="233" t="s">
        <v>1</v>
      </c>
      <c r="C27" s="237" t="s">
        <v>15</v>
      </c>
      <c r="D27" s="233" t="s">
        <v>18</v>
      </c>
      <c r="E27" s="233" t="s">
        <v>19</v>
      </c>
      <c r="F27" s="233" t="s">
        <v>25</v>
      </c>
      <c r="G27" s="233" t="s">
        <v>2</v>
      </c>
      <c r="H27" s="237" t="s">
        <v>3</v>
      </c>
      <c r="I27" s="233" t="s">
        <v>4</v>
      </c>
      <c r="J27" s="237" t="s">
        <v>5</v>
      </c>
      <c r="K27" s="238" t="s">
        <v>26</v>
      </c>
      <c r="L27" s="233" t="s">
        <v>19</v>
      </c>
      <c r="M27" s="238" t="s">
        <v>141</v>
      </c>
    </row>
    <row r="28" spans="1:13" ht="27" customHeight="1" x14ac:dyDescent="0.25">
      <c r="A28" s="814" t="s">
        <v>196</v>
      </c>
      <c r="B28" s="836" t="s">
        <v>11</v>
      </c>
      <c r="C28" s="414" t="s">
        <v>20</v>
      </c>
      <c r="D28" s="93" t="s">
        <v>239</v>
      </c>
      <c r="E28" s="223"/>
      <c r="F28" s="518">
        <v>0</v>
      </c>
      <c r="G28" s="517">
        <v>0</v>
      </c>
      <c r="H28" s="517">
        <f>1*21.88</f>
        <v>21.88</v>
      </c>
      <c r="I28" s="517">
        <f>H28</f>
        <v>21.88</v>
      </c>
      <c r="J28" s="428">
        <v>1</v>
      </c>
      <c r="K28" s="519">
        <f>I28*J28</f>
        <v>21.88</v>
      </c>
      <c r="L28" s="749" t="s">
        <v>500</v>
      </c>
      <c r="M28" s="821" t="s">
        <v>484</v>
      </c>
    </row>
    <row r="29" spans="1:13" ht="27.75" customHeight="1" thickBot="1" x14ac:dyDescent="0.3">
      <c r="A29" s="835"/>
      <c r="B29" s="837"/>
      <c r="C29" s="415" t="s">
        <v>12</v>
      </c>
      <c r="D29" s="180" t="s">
        <v>240</v>
      </c>
      <c r="E29" s="224"/>
      <c r="F29" s="224"/>
      <c r="G29" s="173"/>
      <c r="H29" s="174"/>
      <c r="I29" s="225"/>
      <c r="J29" s="174"/>
      <c r="K29" s="399"/>
      <c r="L29" s="750" t="s">
        <v>500</v>
      </c>
      <c r="M29" s="822"/>
    </row>
    <row r="30" spans="1:13" ht="21" customHeight="1" x14ac:dyDescent="0.25"/>
    <row r="31" spans="1:13" x14ac:dyDescent="0.25">
      <c r="A31" s="1"/>
      <c r="B31" s="163"/>
      <c r="C31" s="163"/>
      <c r="D31" s="163"/>
      <c r="E31" s="163"/>
      <c r="F31" s="163"/>
      <c r="G31" s="163"/>
      <c r="H31" s="163"/>
      <c r="I31" s="163"/>
      <c r="J31" s="163"/>
      <c r="K31" s="163"/>
    </row>
    <row r="32" spans="1:13" x14ac:dyDescent="0.25">
      <c r="A32" s="1"/>
      <c r="B32" s="163"/>
      <c r="C32" s="163"/>
      <c r="D32" s="163"/>
      <c r="E32" s="163"/>
      <c r="F32" s="163"/>
      <c r="G32" s="163"/>
      <c r="H32" s="163"/>
      <c r="I32" s="163"/>
      <c r="J32" s="163"/>
      <c r="K32" s="163"/>
    </row>
    <row r="33" spans="1:11" x14ac:dyDescent="0.25">
      <c r="A33" s="1"/>
      <c r="B33" s="163"/>
      <c r="C33" s="163"/>
      <c r="D33" s="163"/>
      <c r="E33" s="163"/>
      <c r="F33" s="163"/>
      <c r="G33" s="163"/>
      <c r="H33" s="163"/>
      <c r="I33" s="163"/>
      <c r="J33" s="163"/>
      <c r="K33" s="163"/>
    </row>
    <row r="34" spans="1:11" x14ac:dyDescent="0.25">
      <c r="A34" s="1"/>
      <c r="B34" s="163"/>
      <c r="C34" s="163"/>
      <c r="D34" s="163"/>
      <c r="E34" s="163"/>
      <c r="F34" s="163"/>
      <c r="G34" s="163"/>
      <c r="H34" s="163"/>
      <c r="I34" s="163"/>
      <c r="J34" s="163"/>
      <c r="K34" s="163"/>
    </row>
    <row r="35" spans="1:11" x14ac:dyDescent="0.25">
      <c r="A35" s="1"/>
      <c r="B35" s="163"/>
      <c r="C35" s="163"/>
      <c r="D35" s="163"/>
      <c r="E35" s="163"/>
      <c r="F35" s="163"/>
      <c r="G35" s="163"/>
      <c r="H35" s="163"/>
      <c r="I35" s="163"/>
      <c r="J35" s="163"/>
      <c r="K35" s="163"/>
    </row>
    <row r="36" spans="1:11" x14ac:dyDescent="0.25">
      <c r="A36" s="1"/>
      <c r="B36" s="163"/>
      <c r="C36" s="163"/>
      <c r="D36" s="163"/>
      <c r="E36" s="163"/>
      <c r="F36" s="163"/>
      <c r="G36" s="163"/>
      <c r="H36" s="163"/>
      <c r="I36" s="163"/>
      <c r="J36" s="163"/>
      <c r="K36" s="163"/>
    </row>
    <row r="37" spans="1:11" x14ac:dyDescent="0.25">
      <c r="A37" s="1"/>
      <c r="B37" s="163"/>
      <c r="C37" s="163"/>
      <c r="D37" s="163"/>
      <c r="E37" s="163"/>
      <c r="F37" s="163"/>
      <c r="G37" s="163"/>
      <c r="H37" s="163"/>
      <c r="I37" s="163"/>
      <c r="J37" s="163"/>
      <c r="K37" s="163"/>
    </row>
    <row r="38" spans="1:11" x14ac:dyDescent="0.25">
      <c r="B38" s="29"/>
      <c r="D38" s="42"/>
      <c r="E38" s="49">
        <v>24.19</v>
      </c>
      <c r="F38" s="49"/>
    </row>
    <row r="39" spans="1:11" x14ac:dyDescent="0.25">
      <c r="D39" s="48"/>
      <c r="E39" s="42">
        <v>18</v>
      </c>
      <c r="F39" s="42"/>
    </row>
  </sheetData>
  <mergeCells count="19">
    <mergeCell ref="A1:M1"/>
    <mergeCell ref="A5:A6"/>
    <mergeCell ref="B9:B10"/>
    <mergeCell ref="K13:K14"/>
    <mergeCell ref="J13:J14"/>
    <mergeCell ref="L9:L10"/>
    <mergeCell ref="G13:G14"/>
    <mergeCell ref="H13:H14"/>
    <mergeCell ref="I13:I14"/>
    <mergeCell ref="C13:C14"/>
    <mergeCell ref="A13:A14"/>
    <mergeCell ref="M28:M29"/>
    <mergeCell ref="L13:L14"/>
    <mergeCell ref="D9:D10"/>
    <mergeCell ref="A17:A20"/>
    <mergeCell ref="A24:A25"/>
    <mergeCell ref="B28:B29"/>
    <mergeCell ref="A28:A29"/>
    <mergeCell ref="B24:B25"/>
  </mergeCells>
  <conditionalFormatting sqref="P8">
    <cfRule type="colorScale" priority="36">
      <colorScale>
        <cfvo type="min"/>
        <cfvo type="max"/>
        <color rgb="FFFF0000"/>
        <color rgb="FFFFEF9C"/>
      </colorScale>
    </cfRule>
    <cfRule type="colorScale" priority="37">
      <colorScale>
        <cfvo type="min"/>
        <cfvo type="percentile" val="50"/>
        <cfvo type="max"/>
        <color rgb="FFF8696B"/>
        <color rgb="FFFFEB84"/>
        <color rgb="FF63BE7B"/>
      </colorScale>
    </cfRule>
  </conditionalFormatting>
  <conditionalFormatting sqref="L5:L9">
    <cfRule type="cellIs" dxfId="523" priority="17" operator="equal">
      <formula>$P$7</formula>
    </cfRule>
    <cfRule type="cellIs" dxfId="522" priority="18" operator="equal">
      <formula>$P$6</formula>
    </cfRule>
    <cfRule type="cellIs" dxfId="521" priority="19" operator="equal">
      <formula>$P$5</formula>
    </cfRule>
    <cfRule type="cellIs" dxfId="520" priority="20" operator="equal">
      <formula>$P$4</formula>
    </cfRule>
  </conditionalFormatting>
  <conditionalFormatting sqref="L17:L20">
    <cfRule type="cellIs" dxfId="519" priority="13" operator="equal">
      <formula>$P$7</formula>
    </cfRule>
    <cfRule type="cellIs" dxfId="518" priority="14" operator="equal">
      <formula>$P$6</formula>
    </cfRule>
    <cfRule type="cellIs" dxfId="517" priority="15" operator="equal">
      <formula>$P$5</formula>
    </cfRule>
    <cfRule type="cellIs" dxfId="516" priority="16" operator="equal">
      <formula>$P$4</formula>
    </cfRule>
  </conditionalFormatting>
  <conditionalFormatting sqref="L24:L25">
    <cfRule type="cellIs" dxfId="515" priority="9" operator="equal">
      <formula>$P$7</formula>
    </cfRule>
    <cfRule type="cellIs" dxfId="514" priority="10" operator="equal">
      <formula>$P$6</formula>
    </cfRule>
    <cfRule type="cellIs" dxfId="513" priority="11" operator="equal">
      <formula>$P$5</formula>
    </cfRule>
    <cfRule type="cellIs" dxfId="512" priority="12" operator="equal">
      <formula>$P$4</formula>
    </cfRule>
  </conditionalFormatting>
  <conditionalFormatting sqref="L28:L29">
    <cfRule type="cellIs" dxfId="511" priority="5" operator="equal">
      <formula>$P$7</formula>
    </cfRule>
    <cfRule type="cellIs" dxfId="510" priority="6" operator="equal">
      <formula>$P$6</formula>
    </cfRule>
    <cfRule type="cellIs" dxfId="509" priority="7" operator="equal">
      <formula>$P$5</formula>
    </cfRule>
    <cfRule type="cellIs" dxfId="508" priority="8" operator="equal">
      <formula>$P$4</formula>
    </cfRule>
  </conditionalFormatting>
  <conditionalFormatting sqref="L13">
    <cfRule type="cellIs" dxfId="99" priority="1" operator="equal">
      <formula>$P$7</formula>
    </cfRule>
    <cfRule type="cellIs" dxfId="98" priority="2" operator="equal">
      <formula>$P$6</formula>
    </cfRule>
    <cfRule type="cellIs" dxfId="97" priority="3" operator="equal">
      <formula>$P$5</formula>
    </cfRule>
    <cfRule type="cellIs" dxfId="96" priority="4" operator="equal">
      <formula>$P$4</formula>
    </cfRule>
  </conditionalFormatting>
  <dataValidations count="1">
    <dataValidation type="list" allowBlank="1" showInputMessage="1" showErrorMessage="1" sqref="L28:L29 L17:L20 L24:L25 L5:L9 L13" xr:uid="{00000000-0002-0000-0600-000001000000}">
      <formula1>$P$4:$P$7</formula1>
    </dataValidation>
  </dataValidations>
  <pageMargins left="0.51181102362204722" right="0.51181102362204722" top="0.55118110236220474" bottom="0.35433070866141736" header="0.31496062992125984" footer="0.31496062992125984"/>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P40"/>
  <sheetViews>
    <sheetView topLeftCell="A7" zoomScaleNormal="100" workbookViewId="0">
      <selection activeCell="U14" sqref="U14"/>
    </sheetView>
  </sheetViews>
  <sheetFormatPr defaultRowHeight="15" x14ac:dyDescent="0.25"/>
  <cols>
    <col min="1" max="1" width="14.7109375" customWidth="1"/>
    <col min="2" max="2" width="53" customWidth="1"/>
    <col min="3" max="3" width="41.140625" customWidth="1"/>
    <col min="4" max="4" width="40.140625" customWidth="1"/>
    <col min="5" max="5" width="8.140625" hidden="1" customWidth="1"/>
    <col min="6" max="6" width="7.140625" hidden="1" customWidth="1"/>
    <col min="7" max="7" width="5.28515625" hidden="1" customWidth="1"/>
    <col min="8" max="8" width="9.85546875" hidden="1" customWidth="1"/>
    <col min="9" max="9" width="6.7109375" hidden="1" customWidth="1"/>
    <col min="10" max="10" width="7.7109375" hidden="1" customWidth="1"/>
    <col min="11" max="11" width="7.85546875" hidden="1" customWidth="1"/>
    <col min="13" max="13" width="38.28515625" customWidth="1"/>
    <col min="14" max="14" width="0" hidden="1" customWidth="1"/>
    <col min="15" max="16" width="9.140625" hidden="1" customWidth="1"/>
  </cols>
  <sheetData>
    <row r="1" spans="1:16" ht="18.75" thickBot="1" x14ac:dyDescent="0.3">
      <c r="A1" s="816" t="s">
        <v>552</v>
      </c>
      <c r="B1" s="816"/>
      <c r="C1" s="816"/>
      <c r="D1" s="816"/>
      <c r="E1" s="816"/>
      <c r="F1" s="816"/>
      <c r="G1" s="816"/>
      <c r="H1" s="816"/>
      <c r="I1" s="816"/>
      <c r="J1" s="816"/>
      <c r="K1" s="816"/>
      <c r="L1" s="816"/>
      <c r="M1" s="816"/>
    </row>
    <row r="2" spans="1:16" ht="9" hidden="1" customHeight="1" thickBot="1" x14ac:dyDescent="0.3">
      <c r="H2" s="99"/>
    </row>
    <row r="3" spans="1:16" ht="16.5" customHeight="1" x14ac:dyDescent="0.25">
      <c r="A3" s="253" t="s">
        <v>190</v>
      </c>
      <c r="B3" s="254"/>
      <c r="C3" s="254"/>
      <c r="D3" s="254"/>
      <c r="E3" s="254"/>
      <c r="F3" s="254"/>
      <c r="G3" s="254"/>
      <c r="H3" s="254"/>
      <c r="I3" s="254"/>
      <c r="J3" s="254"/>
      <c r="K3" s="254"/>
      <c r="L3" s="254"/>
      <c r="M3" s="255"/>
      <c r="N3" s="161"/>
    </row>
    <row r="4" spans="1:16" ht="30.75" customHeight="1" thickBot="1" x14ac:dyDescent="0.3">
      <c r="A4" s="256" t="s">
        <v>0</v>
      </c>
      <c r="B4" s="257" t="s">
        <v>1</v>
      </c>
      <c r="C4" s="258" t="s">
        <v>15</v>
      </c>
      <c r="D4" s="257" t="s">
        <v>63</v>
      </c>
      <c r="E4" s="257" t="s">
        <v>63</v>
      </c>
      <c r="F4" s="257" t="s">
        <v>63</v>
      </c>
      <c r="G4" s="257" t="s">
        <v>63</v>
      </c>
      <c r="H4" s="257" t="s">
        <v>63</v>
      </c>
      <c r="I4" s="257" t="s">
        <v>63</v>
      </c>
      <c r="J4" s="257" t="s">
        <v>63</v>
      </c>
      <c r="K4" s="257" t="s">
        <v>63</v>
      </c>
      <c r="L4" s="257" t="s">
        <v>19</v>
      </c>
      <c r="M4" s="260" t="s">
        <v>141</v>
      </c>
      <c r="N4" s="161"/>
      <c r="O4" s="581"/>
      <c r="P4" s="161" t="s">
        <v>140</v>
      </c>
    </row>
    <row r="5" spans="1:16" s="161" customFormat="1" ht="27" customHeight="1" x14ac:dyDescent="0.25">
      <c r="A5" s="814" t="s">
        <v>198</v>
      </c>
      <c r="B5" s="130" t="s">
        <v>42</v>
      </c>
      <c r="C5" s="485" t="s">
        <v>46</v>
      </c>
      <c r="D5" s="747" t="s">
        <v>51</v>
      </c>
      <c r="E5" s="84"/>
      <c r="F5" s="418">
        <v>5.0000000000000001E-3</v>
      </c>
      <c r="G5" s="418">
        <v>770</v>
      </c>
      <c r="H5" s="418">
        <v>712</v>
      </c>
      <c r="I5" s="513">
        <f>G5+H5</f>
        <v>1482</v>
      </c>
      <c r="J5" s="428">
        <v>1</v>
      </c>
      <c r="K5" s="429">
        <f>I5*J5</f>
        <v>1482</v>
      </c>
      <c r="L5" s="749" t="s">
        <v>500</v>
      </c>
      <c r="M5" s="704" t="s">
        <v>493</v>
      </c>
      <c r="O5" s="580"/>
      <c r="P5" s="161" t="s">
        <v>470</v>
      </c>
    </row>
    <row r="6" spans="1:16" s="161" customFormat="1" ht="52.5" customHeight="1" x14ac:dyDescent="0.25">
      <c r="A6" s="815"/>
      <c r="B6" s="130" t="s">
        <v>43</v>
      </c>
      <c r="C6" s="130" t="s">
        <v>50</v>
      </c>
      <c r="D6" s="475" t="s">
        <v>53</v>
      </c>
      <c r="E6" s="6"/>
      <c r="F6" s="6"/>
      <c r="G6" s="169"/>
      <c r="H6" s="170"/>
      <c r="I6" s="169"/>
      <c r="J6" s="170"/>
      <c r="K6" s="171"/>
      <c r="L6" s="749" t="s">
        <v>500</v>
      </c>
      <c r="M6" s="704" t="s">
        <v>570</v>
      </c>
      <c r="O6" s="657"/>
      <c r="P6" s="161" t="s">
        <v>471</v>
      </c>
    </row>
    <row r="7" spans="1:16" ht="39.75" customHeight="1" x14ac:dyDescent="0.25">
      <c r="A7" s="202"/>
      <c r="B7" s="738" t="s">
        <v>44</v>
      </c>
      <c r="C7" s="738" t="s">
        <v>47</v>
      </c>
      <c r="D7" s="616" t="s">
        <v>346</v>
      </c>
      <c r="E7" s="6"/>
      <c r="F7" s="6"/>
      <c r="G7" s="169"/>
      <c r="H7" s="170"/>
      <c r="I7" s="169"/>
      <c r="J7" s="170"/>
      <c r="K7" s="171"/>
      <c r="L7" s="749" t="s">
        <v>500</v>
      </c>
      <c r="M7" s="704" t="s">
        <v>487</v>
      </c>
      <c r="N7" s="161"/>
      <c r="O7" s="703"/>
      <c r="P7" t="s">
        <v>500</v>
      </c>
    </row>
    <row r="8" spans="1:16" ht="27" customHeight="1" x14ac:dyDescent="0.25">
      <c r="A8" s="202"/>
      <c r="B8" s="130" t="s">
        <v>35</v>
      </c>
      <c r="C8" s="130" t="s">
        <v>48</v>
      </c>
      <c r="D8" s="615" t="s">
        <v>575</v>
      </c>
      <c r="E8" s="6"/>
      <c r="F8" s="6"/>
      <c r="G8" s="169"/>
      <c r="H8" s="170"/>
      <c r="I8" s="169"/>
      <c r="J8" s="170"/>
      <c r="K8" s="30"/>
      <c r="L8" s="749" t="s">
        <v>500</v>
      </c>
      <c r="M8" s="704" t="s">
        <v>490</v>
      </c>
      <c r="N8" s="161"/>
    </row>
    <row r="9" spans="1:16" ht="27.75" customHeight="1" x14ac:dyDescent="0.25">
      <c r="A9" s="390" t="s">
        <v>202</v>
      </c>
      <c r="B9" s="747" t="s">
        <v>45</v>
      </c>
      <c r="C9" s="738" t="s">
        <v>267</v>
      </c>
      <c r="D9" s="833" t="s">
        <v>347</v>
      </c>
      <c r="E9" s="6"/>
      <c r="F9" s="6"/>
      <c r="G9" s="169"/>
      <c r="H9" s="170"/>
      <c r="I9" s="169"/>
      <c r="J9" s="170"/>
      <c r="K9" s="30"/>
      <c r="L9" s="827" t="s">
        <v>500</v>
      </c>
      <c r="M9" s="704" t="s">
        <v>491</v>
      </c>
      <c r="N9" s="161"/>
      <c r="O9" s="161"/>
      <c r="P9" s="161"/>
    </row>
    <row r="10" spans="1:16" ht="28.5" customHeight="1" thickBot="1" x14ac:dyDescent="0.3">
      <c r="A10" s="202"/>
      <c r="B10" s="387"/>
      <c r="C10" s="737" t="s">
        <v>49</v>
      </c>
      <c r="D10" s="860"/>
      <c r="E10" s="6"/>
      <c r="F10" s="6"/>
      <c r="G10" s="169"/>
      <c r="H10" s="170"/>
      <c r="I10" s="169"/>
      <c r="J10" s="170"/>
      <c r="K10" s="30"/>
      <c r="L10" s="830"/>
      <c r="M10" s="707" t="s">
        <v>492</v>
      </c>
    </row>
    <row r="11" spans="1:16" ht="15.75" x14ac:dyDescent="0.25">
      <c r="A11" s="188" t="s">
        <v>191</v>
      </c>
      <c r="B11" s="189"/>
      <c r="C11" s="189"/>
      <c r="D11" s="189"/>
      <c r="E11" s="189"/>
      <c r="F11" s="189"/>
      <c r="G11" s="189"/>
      <c r="H11" s="189"/>
      <c r="I11" s="189"/>
      <c r="J11" s="189"/>
      <c r="K11" s="189"/>
      <c r="L11" s="189"/>
      <c r="M11" s="192"/>
    </row>
    <row r="12" spans="1:16" ht="31.5" customHeight="1" thickBot="1" x14ac:dyDescent="0.3">
      <c r="A12" s="239" t="s">
        <v>0</v>
      </c>
      <c r="B12" s="240" t="s">
        <v>1</v>
      </c>
      <c r="C12" s="241" t="s">
        <v>17</v>
      </c>
      <c r="D12" s="240" t="s">
        <v>63</v>
      </c>
      <c r="E12" s="240" t="s">
        <v>63</v>
      </c>
      <c r="F12" s="240" t="s">
        <v>63</v>
      </c>
      <c r="G12" s="240" t="s">
        <v>63</v>
      </c>
      <c r="H12" s="240" t="s">
        <v>63</v>
      </c>
      <c r="I12" s="240" t="s">
        <v>63</v>
      </c>
      <c r="J12" s="240" t="s">
        <v>63</v>
      </c>
      <c r="K12" s="240" t="s">
        <v>63</v>
      </c>
      <c r="L12" s="240" t="s">
        <v>19</v>
      </c>
      <c r="M12" s="242" t="s">
        <v>141</v>
      </c>
    </row>
    <row r="13" spans="1:16" ht="41.25" customHeight="1" x14ac:dyDescent="0.25">
      <c r="A13" s="814" t="s">
        <v>197</v>
      </c>
      <c r="B13" s="164" t="s">
        <v>6</v>
      </c>
      <c r="C13" s="165" t="s">
        <v>64</v>
      </c>
      <c r="D13" s="836" t="s">
        <v>606</v>
      </c>
      <c r="E13" s="772"/>
      <c r="F13" s="508">
        <v>1.5E-3</v>
      </c>
      <c r="G13" s="857">
        <v>265</v>
      </c>
      <c r="H13" s="858" t="s">
        <v>21</v>
      </c>
      <c r="I13" s="857">
        <f>G13</f>
        <v>265</v>
      </c>
      <c r="J13" s="859">
        <v>1</v>
      </c>
      <c r="K13" s="857">
        <f>I13*J13</f>
        <v>265</v>
      </c>
      <c r="L13" s="829" t="s">
        <v>500</v>
      </c>
      <c r="M13" s="768" t="s">
        <v>601</v>
      </c>
    </row>
    <row r="14" spans="1:16" ht="52.5" customHeight="1" thickBot="1" x14ac:dyDescent="0.3">
      <c r="A14" s="835"/>
      <c r="B14" s="164" t="s">
        <v>65</v>
      </c>
      <c r="C14" s="80"/>
      <c r="D14" s="837"/>
      <c r="E14" s="772"/>
      <c r="F14" s="512"/>
      <c r="G14" s="857"/>
      <c r="H14" s="858"/>
      <c r="I14" s="857"/>
      <c r="J14" s="859"/>
      <c r="K14" s="857"/>
      <c r="L14" s="830"/>
      <c r="M14" s="175"/>
    </row>
    <row r="15" spans="1:16" s="161" customFormat="1" ht="16.5" customHeight="1" x14ac:dyDescent="0.25">
      <c r="A15" s="543" t="s">
        <v>203</v>
      </c>
      <c r="B15" s="544"/>
      <c r="C15" s="544"/>
      <c r="D15" s="544"/>
      <c r="E15" s="544"/>
      <c r="F15" s="544"/>
      <c r="G15" s="544"/>
      <c r="H15" s="544"/>
      <c r="I15" s="544"/>
      <c r="J15" s="544"/>
      <c r="K15" s="544"/>
      <c r="L15" s="544"/>
      <c r="M15" s="545"/>
    </row>
    <row r="16" spans="1:16" s="161" customFormat="1" ht="30" customHeight="1" thickBot="1" x14ac:dyDescent="0.3">
      <c r="A16" s="546" t="s">
        <v>0</v>
      </c>
      <c r="B16" s="547" t="s">
        <v>1</v>
      </c>
      <c r="C16" s="549" t="s">
        <v>15</v>
      </c>
      <c r="D16" s="547" t="s">
        <v>59</v>
      </c>
      <c r="E16" s="547" t="s">
        <v>59</v>
      </c>
      <c r="F16" s="547" t="s">
        <v>59</v>
      </c>
      <c r="G16" s="547" t="s">
        <v>59</v>
      </c>
      <c r="H16" s="547" t="s">
        <v>59</v>
      </c>
      <c r="I16" s="547" t="s">
        <v>59</v>
      </c>
      <c r="J16" s="547" t="s">
        <v>59</v>
      </c>
      <c r="K16" s="547" t="s">
        <v>59</v>
      </c>
      <c r="L16" s="547" t="s">
        <v>19</v>
      </c>
      <c r="M16" s="548" t="s">
        <v>141</v>
      </c>
    </row>
    <row r="17" spans="1:13" s="161" customFormat="1" ht="41.25" customHeight="1" thickBot="1" x14ac:dyDescent="0.3">
      <c r="A17" s="814" t="s">
        <v>204</v>
      </c>
      <c r="B17" s="385" t="s">
        <v>31</v>
      </c>
      <c r="C17" s="57" t="s">
        <v>32</v>
      </c>
      <c r="D17" s="753" t="s">
        <v>355</v>
      </c>
      <c r="E17" s="213"/>
      <c r="F17" s="451">
        <v>7.4999999999999997E-3</v>
      </c>
      <c r="G17" s="748">
        <v>1154</v>
      </c>
      <c r="H17" s="430">
        <v>0</v>
      </c>
      <c r="I17" s="745">
        <f>G17+H17</f>
        <v>1154</v>
      </c>
      <c r="J17" s="452">
        <v>1</v>
      </c>
      <c r="K17" s="748">
        <f>I17*J17</f>
        <v>1154</v>
      </c>
      <c r="L17" s="749" t="s">
        <v>500</v>
      </c>
      <c r="M17" s="755" t="s">
        <v>576</v>
      </c>
    </row>
    <row r="18" spans="1:13" s="161" customFormat="1" ht="28.5" customHeight="1" thickBot="1" x14ac:dyDescent="0.3">
      <c r="A18" s="815"/>
      <c r="B18" s="62" t="s">
        <v>34</v>
      </c>
      <c r="C18" s="62" t="s">
        <v>37</v>
      </c>
      <c r="D18" s="618" t="s">
        <v>353</v>
      </c>
      <c r="E18" s="213"/>
      <c r="F18" s="213"/>
      <c r="G18" s="169"/>
      <c r="H18" s="30"/>
      <c r="I18" s="30"/>
      <c r="J18" s="30"/>
      <c r="K18" s="30"/>
      <c r="L18" s="749" t="s">
        <v>500</v>
      </c>
      <c r="M18" s="755" t="s">
        <v>525</v>
      </c>
    </row>
    <row r="19" spans="1:13" s="161" customFormat="1" ht="27.75" customHeight="1" thickBot="1" x14ac:dyDescent="0.3">
      <c r="A19" s="815"/>
      <c r="B19" s="64" t="s">
        <v>36</v>
      </c>
      <c r="C19" s="65" t="s">
        <v>39</v>
      </c>
      <c r="D19" s="619" t="s">
        <v>352</v>
      </c>
      <c r="E19" s="213"/>
      <c r="F19" s="213"/>
      <c r="G19" s="169"/>
      <c r="H19" s="30"/>
      <c r="I19" s="30"/>
      <c r="J19" s="30"/>
      <c r="K19" s="30"/>
      <c r="L19" s="749" t="s">
        <v>140</v>
      </c>
      <c r="M19" s="755"/>
    </row>
    <row r="20" spans="1:13" s="161" customFormat="1" ht="27.75" customHeight="1" thickBot="1" x14ac:dyDescent="0.3">
      <c r="A20" s="835"/>
      <c r="B20" s="383" t="s">
        <v>35</v>
      </c>
      <c r="C20" s="383" t="s">
        <v>38</v>
      </c>
      <c r="D20" s="620" t="s">
        <v>577</v>
      </c>
      <c r="E20" s="213"/>
      <c r="F20" s="213"/>
      <c r="G20" s="169"/>
      <c r="H20" s="30"/>
      <c r="I20" s="30"/>
      <c r="J20" s="30"/>
      <c r="K20" s="30"/>
      <c r="L20" s="749" t="s">
        <v>500</v>
      </c>
      <c r="M20" s="755" t="s">
        <v>524</v>
      </c>
    </row>
    <row r="21" spans="1:13" ht="16.5" thickBot="1" x14ac:dyDescent="0.3">
      <c r="A21" s="85" t="s">
        <v>192</v>
      </c>
      <c r="B21" s="20"/>
      <c r="C21" s="21"/>
      <c r="D21" s="22"/>
      <c r="E21" s="22"/>
      <c r="F21" s="22"/>
      <c r="G21" s="22"/>
      <c r="H21" s="22"/>
      <c r="I21" s="22"/>
      <c r="J21" s="22"/>
      <c r="K21" s="22"/>
      <c r="L21" s="22"/>
      <c r="M21" s="628"/>
    </row>
    <row r="22" spans="1:13" ht="15.75" x14ac:dyDescent="0.25">
      <c r="A22" s="177" t="s">
        <v>199</v>
      </c>
      <c r="B22" s="178"/>
      <c r="C22" s="178"/>
      <c r="D22" s="178"/>
      <c r="E22" s="178"/>
      <c r="F22" s="178"/>
      <c r="G22" s="178"/>
      <c r="H22" s="178"/>
      <c r="I22" s="178"/>
      <c r="J22" s="178"/>
      <c r="K22" s="178"/>
      <c r="L22" s="178"/>
      <c r="M22" s="179"/>
    </row>
    <row r="23" spans="1:13" ht="29.25" customHeight="1" thickBot="1" x14ac:dyDescent="0.3">
      <c r="A23" s="244" t="s">
        <v>0</v>
      </c>
      <c r="B23" s="234" t="s">
        <v>1</v>
      </c>
      <c r="C23" s="245" t="s">
        <v>15</v>
      </c>
      <c r="D23" s="234" t="s">
        <v>63</v>
      </c>
      <c r="E23" s="234" t="s">
        <v>63</v>
      </c>
      <c r="F23" s="234" t="s">
        <v>63</v>
      </c>
      <c r="G23" s="234" t="s">
        <v>63</v>
      </c>
      <c r="H23" s="234" t="s">
        <v>63</v>
      </c>
      <c r="I23" s="234" t="s">
        <v>63</v>
      </c>
      <c r="J23" s="234" t="s">
        <v>63</v>
      </c>
      <c r="K23" s="234" t="s">
        <v>63</v>
      </c>
      <c r="L23" s="234" t="s">
        <v>19</v>
      </c>
      <c r="M23" s="246" t="s">
        <v>141</v>
      </c>
    </row>
    <row r="24" spans="1:13" ht="27" customHeight="1" x14ac:dyDescent="0.25">
      <c r="A24" s="814" t="s">
        <v>195</v>
      </c>
      <c r="B24" s="836" t="s">
        <v>9</v>
      </c>
      <c r="C24" s="28" t="s">
        <v>10</v>
      </c>
      <c r="D24" s="165" t="s">
        <v>29</v>
      </c>
      <c r="E24" s="84"/>
      <c r="F24" s="430">
        <v>2.2000000000000001E-3</v>
      </c>
      <c r="G24" s="748">
        <v>288</v>
      </c>
      <c r="H24" s="520">
        <v>37.5</v>
      </c>
      <c r="I24" s="745">
        <f>G24+H24</f>
        <v>325.5</v>
      </c>
      <c r="J24" s="430">
        <v>1</v>
      </c>
      <c r="K24" s="745">
        <f>I24*J24</f>
        <v>325.5</v>
      </c>
      <c r="L24" s="749" t="s">
        <v>500</v>
      </c>
      <c r="M24" s="648"/>
    </row>
    <row r="25" spans="1:13" ht="27.75" customHeight="1" thickBot="1" x14ac:dyDescent="0.3">
      <c r="A25" s="815"/>
      <c r="B25" s="817"/>
      <c r="C25" s="165" t="s">
        <v>266</v>
      </c>
      <c r="D25" s="164" t="s">
        <v>30</v>
      </c>
      <c r="E25" s="200"/>
      <c r="F25" s="200"/>
      <c r="G25" s="30"/>
      <c r="H25" s="30"/>
      <c r="I25" s="30"/>
      <c r="J25" s="30"/>
      <c r="K25" s="169"/>
      <c r="L25" s="749" t="s">
        <v>500</v>
      </c>
      <c r="M25" s="465"/>
    </row>
    <row r="26" spans="1:13" ht="15.75" x14ac:dyDescent="0.25">
      <c r="A26" s="186" t="s">
        <v>201</v>
      </c>
      <c r="B26" s="187"/>
      <c r="C26" s="187"/>
      <c r="D26" s="656"/>
      <c r="E26" s="187"/>
      <c r="F26" s="187"/>
      <c r="G26" s="187"/>
      <c r="H26" s="187"/>
      <c r="I26" s="187"/>
      <c r="J26" s="187"/>
      <c r="K26" s="187"/>
      <c r="L26" s="187"/>
      <c r="M26" s="191"/>
    </row>
    <row r="27" spans="1:13" ht="27.75" customHeight="1" thickBot="1" x14ac:dyDescent="0.3">
      <c r="A27" s="236" t="s">
        <v>0</v>
      </c>
      <c r="B27" s="233" t="s">
        <v>1</v>
      </c>
      <c r="C27" s="237" t="s">
        <v>15</v>
      </c>
      <c r="D27" s="233" t="s">
        <v>63</v>
      </c>
      <c r="E27" s="233" t="s">
        <v>63</v>
      </c>
      <c r="F27" s="233" t="s">
        <v>63</v>
      </c>
      <c r="G27" s="233" t="s">
        <v>63</v>
      </c>
      <c r="H27" s="233" t="s">
        <v>63</v>
      </c>
      <c r="I27" s="233" t="s">
        <v>63</v>
      </c>
      <c r="J27" s="233" t="s">
        <v>63</v>
      </c>
      <c r="K27" s="233" t="s">
        <v>63</v>
      </c>
      <c r="L27" s="233" t="s">
        <v>19</v>
      </c>
      <c r="M27" s="238" t="s">
        <v>141</v>
      </c>
    </row>
    <row r="28" spans="1:13" ht="27" customHeight="1" x14ac:dyDescent="0.25">
      <c r="A28" s="814" t="s">
        <v>196</v>
      </c>
      <c r="B28" s="836" t="s">
        <v>11</v>
      </c>
      <c r="C28" s="414" t="s">
        <v>20</v>
      </c>
      <c r="D28" s="93" t="s">
        <v>239</v>
      </c>
      <c r="E28" s="94"/>
      <c r="F28" s="518">
        <v>0</v>
      </c>
      <c r="G28" s="517">
        <v>0</v>
      </c>
      <c r="H28" s="517">
        <f>1*21.88</f>
        <v>21.88</v>
      </c>
      <c r="I28" s="517">
        <f>H28</f>
        <v>21.88</v>
      </c>
      <c r="J28" s="428">
        <v>1</v>
      </c>
      <c r="K28" s="517">
        <f>I28*J28</f>
        <v>21.88</v>
      </c>
      <c r="L28" s="749" t="s">
        <v>500</v>
      </c>
      <c r="M28" s="821" t="s">
        <v>484</v>
      </c>
    </row>
    <row r="29" spans="1:13" ht="27" customHeight="1" thickBot="1" x14ac:dyDescent="0.3">
      <c r="A29" s="835"/>
      <c r="B29" s="837"/>
      <c r="C29" s="415" t="s">
        <v>12</v>
      </c>
      <c r="D29" s="180" t="s">
        <v>240</v>
      </c>
      <c r="E29" s="95"/>
      <c r="F29" s="95"/>
      <c r="G29" s="96"/>
      <c r="H29" s="96"/>
      <c r="I29" s="96"/>
      <c r="J29" s="96"/>
      <c r="K29" s="96"/>
      <c r="L29" s="750" t="s">
        <v>500</v>
      </c>
      <c r="M29" s="822"/>
    </row>
    <row r="30" spans="1:13" ht="18.75" customHeight="1" x14ac:dyDescent="0.25">
      <c r="B30" s="19"/>
    </row>
    <row r="31" spans="1:13" x14ac:dyDescent="0.25">
      <c r="B31" s="161"/>
      <c r="C31" s="161"/>
      <c r="D31" s="161"/>
    </row>
    <row r="32" spans="1:13" x14ac:dyDescent="0.25">
      <c r="B32" s="161"/>
      <c r="C32" s="161"/>
      <c r="D32" s="161"/>
    </row>
    <row r="33" spans="2:6" x14ac:dyDescent="0.25">
      <c r="B33" s="161"/>
      <c r="C33" s="161"/>
      <c r="D33" s="161"/>
    </row>
    <row r="34" spans="2:6" x14ac:dyDescent="0.25">
      <c r="B34" s="161"/>
      <c r="C34" s="161"/>
      <c r="D34" s="161"/>
    </row>
    <row r="35" spans="2:6" x14ac:dyDescent="0.25">
      <c r="B35" s="161"/>
      <c r="C35" s="161"/>
      <c r="D35" s="161"/>
    </row>
    <row r="36" spans="2:6" x14ac:dyDescent="0.25">
      <c r="B36" s="161"/>
      <c r="C36" s="161"/>
      <c r="D36" s="161"/>
    </row>
    <row r="37" spans="2:6" x14ac:dyDescent="0.25">
      <c r="B37" s="29"/>
      <c r="D37" s="42"/>
      <c r="E37" s="97">
        <v>24.19</v>
      </c>
      <c r="F37" s="97"/>
    </row>
    <row r="38" spans="2:6" x14ac:dyDescent="0.25">
      <c r="D38" s="48"/>
    </row>
    <row r="40" spans="2:6" x14ac:dyDescent="0.25">
      <c r="E40" s="98"/>
      <c r="F40" s="98"/>
    </row>
  </sheetData>
  <mergeCells count="18">
    <mergeCell ref="K13:K14"/>
    <mergeCell ref="D13:D14"/>
    <mergeCell ref="M28:M29"/>
    <mergeCell ref="D9:D10"/>
    <mergeCell ref="A1:M1"/>
    <mergeCell ref="A24:A25"/>
    <mergeCell ref="B24:B25"/>
    <mergeCell ref="A28:A29"/>
    <mergeCell ref="B28:B29"/>
    <mergeCell ref="G13:G14"/>
    <mergeCell ref="L13:L14"/>
    <mergeCell ref="L9:L10"/>
    <mergeCell ref="A13:A14"/>
    <mergeCell ref="A5:A6"/>
    <mergeCell ref="A17:A20"/>
    <mergeCell ref="H13:H14"/>
    <mergeCell ref="I13:I14"/>
    <mergeCell ref="J13:J14"/>
  </mergeCells>
  <conditionalFormatting sqref="L5:L9">
    <cfRule type="cellIs" dxfId="504" priority="17" operator="equal">
      <formula>$P$7</formula>
    </cfRule>
    <cfRule type="cellIs" dxfId="503" priority="18" operator="equal">
      <formula>$P$6</formula>
    </cfRule>
    <cfRule type="cellIs" dxfId="502" priority="19" operator="equal">
      <formula>$P$5</formula>
    </cfRule>
    <cfRule type="cellIs" dxfId="501" priority="20" operator="equal">
      <formula>$P$4</formula>
    </cfRule>
  </conditionalFormatting>
  <conditionalFormatting sqref="L17:L20">
    <cfRule type="cellIs" dxfId="500" priority="13" operator="equal">
      <formula>$P$7</formula>
    </cfRule>
    <cfRule type="cellIs" dxfId="499" priority="14" operator="equal">
      <formula>$P$6</formula>
    </cfRule>
    <cfRule type="cellIs" dxfId="498" priority="15" operator="equal">
      <formula>$P$5</formula>
    </cfRule>
    <cfRule type="cellIs" dxfId="497" priority="16" operator="equal">
      <formula>$P$4</formula>
    </cfRule>
  </conditionalFormatting>
  <conditionalFormatting sqref="L24:L25">
    <cfRule type="cellIs" dxfId="496" priority="9" operator="equal">
      <formula>$P$7</formula>
    </cfRule>
    <cfRule type="cellIs" dxfId="495" priority="10" operator="equal">
      <formula>$P$6</formula>
    </cfRule>
    <cfRule type="cellIs" dxfId="494" priority="11" operator="equal">
      <formula>$P$5</formula>
    </cfRule>
    <cfRule type="cellIs" dxfId="493" priority="12" operator="equal">
      <formula>$P$4</formula>
    </cfRule>
  </conditionalFormatting>
  <conditionalFormatting sqref="L28:L29">
    <cfRule type="cellIs" dxfId="492" priority="5" operator="equal">
      <formula>$P$7</formula>
    </cfRule>
    <cfRule type="cellIs" dxfId="491" priority="6" operator="equal">
      <formula>$P$6</formula>
    </cfRule>
    <cfRule type="cellIs" dxfId="490" priority="7" operator="equal">
      <formula>$P$5</formula>
    </cfRule>
    <cfRule type="cellIs" dxfId="489" priority="8" operator="equal">
      <formula>$P$4</formula>
    </cfRule>
  </conditionalFormatting>
  <conditionalFormatting sqref="L13">
    <cfRule type="cellIs" dxfId="95" priority="1" operator="equal">
      <formula>$P$7</formula>
    </cfRule>
    <cfRule type="cellIs" dxfId="94" priority="2" operator="equal">
      <formula>$P$6</formula>
    </cfRule>
    <cfRule type="cellIs" dxfId="93" priority="3" operator="equal">
      <formula>$P$5</formula>
    </cfRule>
    <cfRule type="cellIs" dxfId="92" priority="4" operator="equal">
      <formula>$P$4</formula>
    </cfRule>
  </conditionalFormatting>
  <dataValidations count="1">
    <dataValidation type="list" allowBlank="1" showInputMessage="1" showErrorMessage="1" sqref="L28:L29 L17:L20 L24:L25 L5:L9 L13" xr:uid="{00000000-0002-0000-0700-000001000000}">
      <formula1>$P$4:$P$7</formula1>
    </dataValidation>
  </dataValidations>
  <pageMargins left="0.51181102362204722" right="0.51181102362204722" top="0.55118110236220474" bottom="0.35433070866141736" header="0.31496062992125984" footer="0.31496062992125984"/>
  <pageSetup paperSize="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P39"/>
  <sheetViews>
    <sheetView topLeftCell="A13" zoomScaleNormal="100" workbookViewId="0">
      <selection activeCell="L13" sqref="L13:L14"/>
    </sheetView>
  </sheetViews>
  <sheetFormatPr defaultRowHeight="15" x14ac:dyDescent="0.25"/>
  <cols>
    <col min="1" max="1" width="18.85546875" customWidth="1"/>
    <col min="2" max="2" width="43.28515625" customWidth="1"/>
    <col min="3" max="3" width="42.85546875" customWidth="1"/>
    <col min="4" max="4" width="39" customWidth="1"/>
    <col min="5" max="6" width="8.140625" hidden="1" customWidth="1"/>
    <col min="7" max="7" width="7.85546875" hidden="1" customWidth="1"/>
    <col min="8" max="8" width="10" hidden="1" customWidth="1"/>
    <col min="9" max="10" width="7.28515625" hidden="1" customWidth="1"/>
    <col min="11" max="11" width="10.42578125" hidden="1" customWidth="1"/>
    <col min="13" max="13" width="38.7109375" customWidth="1"/>
    <col min="14" max="14" width="0" hidden="1" customWidth="1"/>
    <col min="15" max="16" width="9.140625" hidden="1" customWidth="1"/>
  </cols>
  <sheetData>
    <row r="1" spans="1:16" ht="18.75" thickBot="1" x14ac:dyDescent="0.3">
      <c r="A1" s="816" t="s">
        <v>551</v>
      </c>
      <c r="B1" s="816"/>
      <c r="C1" s="816"/>
      <c r="D1" s="816"/>
      <c r="E1" s="816"/>
      <c r="F1" s="816"/>
      <c r="G1" s="816"/>
      <c r="H1" s="816"/>
      <c r="I1" s="816"/>
      <c r="J1" s="816"/>
      <c r="K1" s="816"/>
      <c r="L1" s="816"/>
      <c r="M1" s="816"/>
    </row>
    <row r="2" spans="1:16" ht="9" hidden="1" customHeight="1" thickBot="1" x14ac:dyDescent="0.3"/>
    <row r="3" spans="1:16" ht="17.25" customHeight="1" x14ac:dyDescent="0.25">
      <c r="A3" s="253" t="s">
        <v>190</v>
      </c>
      <c r="B3" s="254"/>
      <c r="C3" s="254"/>
      <c r="D3" s="254"/>
      <c r="E3" s="254"/>
      <c r="F3" s="254"/>
      <c r="G3" s="254"/>
      <c r="H3" s="254"/>
      <c r="I3" s="254"/>
      <c r="J3" s="254"/>
      <c r="K3" s="254"/>
      <c r="L3" s="254"/>
      <c r="M3" s="255"/>
    </row>
    <row r="4" spans="1:16" s="161" customFormat="1" ht="30" customHeight="1" thickBot="1" x14ac:dyDescent="0.3">
      <c r="A4" s="256" t="s">
        <v>0</v>
      </c>
      <c r="B4" s="257" t="s">
        <v>1</v>
      </c>
      <c r="C4" s="258" t="s">
        <v>15</v>
      </c>
      <c r="D4" s="257" t="s">
        <v>18</v>
      </c>
      <c r="E4" s="257" t="s">
        <v>18</v>
      </c>
      <c r="F4" s="257" t="s">
        <v>18</v>
      </c>
      <c r="G4" s="257" t="s">
        <v>18</v>
      </c>
      <c r="H4" s="257" t="s">
        <v>18</v>
      </c>
      <c r="I4" s="257" t="s">
        <v>18</v>
      </c>
      <c r="J4" s="257" t="s">
        <v>18</v>
      </c>
      <c r="K4" s="257" t="s">
        <v>18</v>
      </c>
      <c r="L4" s="257" t="s">
        <v>19</v>
      </c>
      <c r="M4" s="260" t="s">
        <v>141</v>
      </c>
      <c r="O4" s="581"/>
      <c r="P4" s="161" t="s">
        <v>140</v>
      </c>
    </row>
    <row r="5" spans="1:16" s="161" customFormat="1" ht="28.5" customHeight="1" x14ac:dyDescent="0.25">
      <c r="A5" s="814" t="s">
        <v>198</v>
      </c>
      <c r="B5" s="130" t="s">
        <v>42</v>
      </c>
      <c r="C5" s="485" t="s">
        <v>46</v>
      </c>
      <c r="D5" s="747" t="s">
        <v>51</v>
      </c>
      <c r="E5" s="66"/>
      <c r="F5" s="430">
        <v>5.0000000000000001E-3</v>
      </c>
      <c r="G5" s="430">
        <v>770</v>
      </c>
      <c r="H5" s="748">
        <v>712</v>
      </c>
      <c r="I5" s="748">
        <f>G5+H5</f>
        <v>1482</v>
      </c>
      <c r="J5" s="452">
        <v>1</v>
      </c>
      <c r="K5" s="752">
        <f>I5*J5</f>
        <v>1482</v>
      </c>
      <c r="L5" s="699" t="s">
        <v>500</v>
      </c>
      <c r="M5" s="706" t="s">
        <v>494</v>
      </c>
      <c r="O5" s="580"/>
      <c r="P5" s="161" t="s">
        <v>470</v>
      </c>
    </row>
    <row r="6" spans="1:16" ht="52.5" customHeight="1" x14ac:dyDescent="0.25">
      <c r="A6" s="815"/>
      <c r="B6" s="130" t="s">
        <v>43</v>
      </c>
      <c r="C6" s="130" t="s">
        <v>50</v>
      </c>
      <c r="D6" s="130" t="s">
        <v>53</v>
      </c>
      <c r="E6" s="7"/>
      <c r="F6" s="169"/>
      <c r="G6" s="169"/>
      <c r="H6" s="169"/>
      <c r="I6" s="169"/>
      <c r="J6" s="169"/>
      <c r="K6" s="171"/>
      <c r="L6" s="749" t="s">
        <v>500</v>
      </c>
      <c r="M6" s="704" t="s">
        <v>570</v>
      </c>
      <c r="O6" s="657"/>
      <c r="P6" s="161" t="s">
        <v>471</v>
      </c>
    </row>
    <row r="7" spans="1:16" ht="28.5" customHeight="1" x14ac:dyDescent="0.25">
      <c r="A7" s="815"/>
      <c r="B7" s="738" t="s">
        <v>44</v>
      </c>
      <c r="C7" s="738" t="s">
        <v>47</v>
      </c>
      <c r="D7" s="616" t="s">
        <v>346</v>
      </c>
      <c r="E7" s="6"/>
      <c r="F7" s="6"/>
      <c r="G7" s="169"/>
      <c r="H7" s="170"/>
      <c r="I7" s="169"/>
      <c r="J7" s="170"/>
      <c r="K7" s="30"/>
      <c r="L7" s="749" t="s">
        <v>500</v>
      </c>
      <c r="M7" s="704" t="s">
        <v>487</v>
      </c>
      <c r="O7" s="703"/>
      <c r="P7" s="9" t="s">
        <v>500</v>
      </c>
    </row>
    <row r="8" spans="1:16" ht="39.75" customHeight="1" x14ac:dyDescent="0.25">
      <c r="A8" s="202"/>
      <c r="B8" s="130" t="s">
        <v>35</v>
      </c>
      <c r="C8" s="130" t="s">
        <v>48</v>
      </c>
      <c r="D8" s="615" t="s">
        <v>52</v>
      </c>
      <c r="E8" s="6"/>
      <c r="F8" s="6"/>
      <c r="G8" s="169"/>
      <c r="H8" s="170"/>
      <c r="I8" s="169"/>
      <c r="J8" s="170"/>
      <c r="K8" s="30"/>
      <c r="L8" s="749" t="s">
        <v>500</v>
      </c>
      <c r="M8" s="704" t="s">
        <v>490</v>
      </c>
      <c r="P8" s="9"/>
    </row>
    <row r="9" spans="1:16" ht="27.75" customHeight="1" x14ac:dyDescent="0.25">
      <c r="A9" s="390" t="s">
        <v>202</v>
      </c>
      <c r="B9" s="747" t="s">
        <v>45</v>
      </c>
      <c r="C9" s="738" t="s">
        <v>264</v>
      </c>
      <c r="D9" s="833" t="s">
        <v>357</v>
      </c>
      <c r="E9" s="6"/>
      <c r="F9" s="6"/>
      <c r="G9" s="169"/>
      <c r="H9" s="170"/>
      <c r="I9" s="169"/>
      <c r="J9" s="170"/>
      <c r="K9" s="30"/>
      <c r="L9" s="864" t="s">
        <v>500</v>
      </c>
      <c r="M9" s="704" t="s">
        <v>491</v>
      </c>
    </row>
    <row r="10" spans="1:16" ht="28.5" customHeight="1" thickBot="1" x14ac:dyDescent="0.3">
      <c r="A10" s="202"/>
      <c r="B10" s="387"/>
      <c r="C10" s="737" t="s">
        <v>49</v>
      </c>
      <c r="D10" s="860"/>
      <c r="E10" s="6"/>
      <c r="F10" s="6"/>
      <c r="G10" s="169"/>
      <c r="H10" s="170"/>
      <c r="I10" s="169"/>
      <c r="J10" s="170"/>
      <c r="K10" s="30"/>
      <c r="L10" s="865"/>
      <c r="M10" s="707" t="s">
        <v>492</v>
      </c>
    </row>
    <row r="11" spans="1:16" ht="15.75" x14ac:dyDescent="0.25">
      <c r="A11" s="188" t="s">
        <v>191</v>
      </c>
      <c r="B11" s="189"/>
      <c r="C11" s="189"/>
      <c r="D11" s="189"/>
      <c r="E11" s="189"/>
      <c r="F11" s="189"/>
      <c r="G11" s="189"/>
      <c r="H11" s="189"/>
      <c r="I11" s="189"/>
      <c r="J11" s="189"/>
      <c r="K11" s="189"/>
      <c r="L11" s="189"/>
      <c r="M11" s="192"/>
    </row>
    <row r="12" spans="1:16" ht="30.75" customHeight="1" thickBot="1" x14ac:dyDescent="0.3">
      <c r="A12" s="239" t="s">
        <v>0</v>
      </c>
      <c r="B12" s="240" t="s">
        <v>1</v>
      </c>
      <c r="C12" s="241" t="s">
        <v>17</v>
      </c>
      <c r="D12" s="240" t="s">
        <v>18</v>
      </c>
      <c r="E12" s="240" t="s">
        <v>18</v>
      </c>
      <c r="F12" s="240" t="s">
        <v>18</v>
      </c>
      <c r="G12" s="240" t="s">
        <v>18</v>
      </c>
      <c r="H12" s="240" t="s">
        <v>18</v>
      </c>
      <c r="I12" s="240" t="s">
        <v>18</v>
      </c>
      <c r="J12" s="240" t="s">
        <v>18</v>
      </c>
      <c r="K12" s="240" t="s">
        <v>18</v>
      </c>
      <c r="L12" s="240" t="s">
        <v>19</v>
      </c>
      <c r="M12" s="242" t="s">
        <v>141</v>
      </c>
    </row>
    <row r="13" spans="1:16" ht="41.25" customHeight="1" x14ac:dyDescent="0.25">
      <c r="A13" s="202" t="s">
        <v>197</v>
      </c>
      <c r="B13" s="165" t="s">
        <v>6</v>
      </c>
      <c r="C13" s="817" t="s">
        <v>22</v>
      </c>
      <c r="D13" s="836" t="s">
        <v>607</v>
      </c>
      <c r="E13" s="6"/>
      <c r="F13" s="508">
        <v>1.5E-3</v>
      </c>
      <c r="G13" s="857">
        <v>265</v>
      </c>
      <c r="H13" s="858" t="s">
        <v>21</v>
      </c>
      <c r="I13" s="857">
        <f>G13</f>
        <v>265</v>
      </c>
      <c r="J13" s="859">
        <v>1</v>
      </c>
      <c r="K13" s="862">
        <f>I13*J13</f>
        <v>265</v>
      </c>
      <c r="L13" s="864" t="s">
        <v>500</v>
      </c>
      <c r="M13" s="821" t="s">
        <v>608</v>
      </c>
    </row>
    <row r="14" spans="1:16" ht="67.5" customHeight="1" thickBot="1" x14ac:dyDescent="0.3">
      <c r="A14" s="201"/>
      <c r="B14" s="165" t="s">
        <v>7</v>
      </c>
      <c r="C14" s="817"/>
      <c r="D14" s="837"/>
      <c r="E14" s="754"/>
      <c r="F14" s="512"/>
      <c r="G14" s="857"/>
      <c r="H14" s="858"/>
      <c r="I14" s="857"/>
      <c r="J14" s="859"/>
      <c r="K14" s="867"/>
      <c r="L14" s="865"/>
      <c r="M14" s="822"/>
    </row>
    <row r="15" spans="1:16" s="161" customFormat="1" ht="15.75" customHeight="1" x14ac:dyDescent="0.25">
      <c r="A15" s="543" t="s">
        <v>203</v>
      </c>
      <c r="B15" s="544"/>
      <c r="C15" s="544"/>
      <c r="D15" s="544"/>
      <c r="E15" s="544"/>
      <c r="F15" s="544"/>
      <c r="G15" s="544"/>
      <c r="H15" s="544"/>
      <c r="I15" s="544"/>
      <c r="J15" s="544"/>
      <c r="K15" s="544"/>
      <c r="L15" s="544"/>
      <c r="M15" s="545"/>
    </row>
    <row r="16" spans="1:16" s="161" customFormat="1" ht="29.25" customHeight="1" thickBot="1" x14ac:dyDescent="0.3">
      <c r="A16" s="546" t="s">
        <v>0</v>
      </c>
      <c r="B16" s="547" t="s">
        <v>1</v>
      </c>
      <c r="C16" s="547" t="s">
        <v>15</v>
      </c>
      <c r="D16" s="547" t="s">
        <v>27</v>
      </c>
      <c r="E16" s="547" t="s">
        <v>27</v>
      </c>
      <c r="F16" s="547" t="s">
        <v>27</v>
      </c>
      <c r="G16" s="547" t="s">
        <v>27</v>
      </c>
      <c r="H16" s="547" t="s">
        <v>27</v>
      </c>
      <c r="I16" s="547" t="s">
        <v>27</v>
      </c>
      <c r="J16" s="547" t="s">
        <v>27</v>
      </c>
      <c r="K16" s="547" t="s">
        <v>27</v>
      </c>
      <c r="L16" s="547" t="s">
        <v>19</v>
      </c>
      <c r="M16" s="548" t="s">
        <v>141</v>
      </c>
    </row>
    <row r="17" spans="1:13" s="161" customFormat="1" ht="39" customHeight="1" x14ac:dyDescent="0.25">
      <c r="A17" s="814" t="s">
        <v>204</v>
      </c>
      <c r="B17" s="385" t="s">
        <v>31</v>
      </c>
      <c r="C17" s="57" t="s">
        <v>32</v>
      </c>
      <c r="D17" s="753" t="s">
        <v>355</v>
      </c>
      <c r="E17" s="751"/>
      <c r="F17" s="427">
        <v>7.4999999999999997E-3</v>
      </c>
      <c r="G17" s="513">
        <v>1154</v>
      </c>
      <c r="H17" s="418">
        <v>0</v>
      </c>
      <c r="I17" s="417">
        <f>G17</f>
        <v>1154</v>
      </c>
      <c r="J17" s="428">
        <v>1</v>
      </c>
      <c r="K17" s="417">
        <f>I17*J17</f>
        <v>1154</v>
      </c>
      <c r="L17" s="699" t="s">
        <v>500</v>
      </c>
      <c r="M17" s="796" t="s">
        <v>578</v>
      </c>
    </row>
    <row r="18" spans="1:13" s="161" customFormat="1" ht="27.75" customHeight="1" x14ac:dyDescent="0.25">
      <c r="A18" s="815"/>
      <c r="B18" s="62" t="s">
        <v>34</v>
      </c>
      <c r="C18" s="62" t="s">
        <v>37</v>
      </c>
      <c r="D18" s="618" t="s">
        <v>353</v>
      </c>
      <c r="E18" s="61"/>
      <c r="F18" s="213"/>
      <c r="G18" s="30"/>
      <c r="H18" s="30"/>
      <c r="I18" s="30"/>
      <c r="J18" s="30"/>
      <c r="K18" s="30"/>
      <c r="L18" s="749"/>
      <c r="M18" s="797" t="s">
        <v>525</v>
      </c>
    </row>
    <row r="19" spans="1:13" s="161" customFormat="1" ht="27" customHeight="1" x14ac:dyDescent="0.25">
      <c r="A19" s="815"/>
      <c r="B19" s="64" t="s">
        <v>36</v>
      </c>
      <c r="C19" s="65" t="s">
        <v>39</v>
      </c>
      <c r="D19" s="619" t="s">
        <v>352</v>
      </c>
      <c r="E19" s="61"/>
      <c r="F19" s="213"/>
      <c r="G19" s="30"/>
      <c r="H19" s="30"/>
      <c r="I19" s="30"/>
      <c r="J19" s="30"/>
      <c r="K19" s="30"/>
      <c r="L19" s="749" t="s">
        <v>140</v>
      </c>
      <c r="M19" s="797"/>
    </row>
    <row r="20" spans="1:13" s="161" customFormat="1" ht="41.25" customHeight="1" thickBot="1" x14ac:dyDescent="0.3">
      <c r="A20" s="202"/>
      <c r="B20" s="383" t="s">
        <v>35</v>
      </c>
      <c r="C20" s="383" t="s">
        <v>38</v>
      </c>
      <c r="D20" s="383" t="s">
        <v>40</v>
      </c>
      <c r="E20" s="61"/>
      <c r="F20" s="754"/>
      <c r="G20" s="384"/>
      <c r="H20" s="384"/>
      <c r="I20" s="384"/>
      <c r="J20" s="384"/>
      <c r="K20" s="708"/>
      <c r="L20" s="750"/>
      <c r="M20" s="798" t="s">
        <v>524</v>
      </c>
    </row>
    <row r="21" spans="1:13" ht="16.5" thickBot="1" x14ac:dyDescent="0.3">
      <c r="A21" s="32" t="s">
        <v>192</v>
      </c>
      <c r="B21" s="20"/>
      <c r="C21" s="21"/>
      <c r="D21" s="22"/>
      <c r="E21" s="22"/>
      <c r="F21" s="22"/>
      <c r="G21" s="22"/>
      <c r="H21" s="22"/>
      <c r="I21" s="22"/>
      <c r="J21" s="22"/>
      <c r="K21" s="22"/>
      <c r="L21" s="22"/>
      <c r="M21" s="628"/>
    </row>
    <row r="22" spans="1:13" ht="15.75" x14ac:dyDescent="0.25">
      <c r="A22" s="177" t="s">
        <v>193</v>
      </c>
      <c r="B22" s="178"/>
      <c r="C22" s="178"/>
      <c r="D22" s="178"/>
      <c r="E22" s="178"/>
      <c r="F22" s="178"/>
      <c r="G22" s="178"/>
      <c r="H22" s="178"/>
      <c r="I22" s="178"/>
      <c r="J22" s="178"/>
      <c r="K22" s="178"/>
      <c r="L22" s="178"/>
      <c r="M22" s="179"/>
    </row>
    <row r="23" spans="1:13" ht="30.75" customHeight="1" thickBot="1" x14ac:dyDescent="0.3">
      <c r="A23" s="244" t="s">
        <v>0</v>
      </c>
      <c r="B23" s="234" t="s">
        <v>1</v>
      </c>
      <c r="C23" s="245" t="s">
        <v>15</v>
      </c>
      <c r="D23" s="234" t="s">
        <v>18</v>
      </c>
      <c r="E23" s="234" t="s">
        <v>18</v>
      </c>
      <c r="F23" s="234" t="s">
        <v>18</v>
      </c>
      <c r="G23" s="234" t="s">
        <v>18</v>
      </c>
      <c r="H23" s="234" t="s">
        <v>18</v>
      </c>
      <c r="I23" s="234" t="s">
        <v>18</v>
      </c>
      <c r="J23" s="234" t="s">
        <v>18</v>
      </c>
      <c r="K23" s="234" t="s">
        <v>18</v>
      </c>
      <c r="L23" s="234" t="s">
        <v>19</v>
      </c>
      <c r="M23" s="246" t="s">
        <v>141</v>
      </c>
    </row>
    <row r="24" spans="1:13" ht="28.5" customHeight="1" x14ac:dyDescent="0.25">
      <c r="A24" s="26" t="s">
        <v>248</v>
      </c>
      <c r="B24" s="836" t="s">
        <v>9</v>
      </c>
      <c r="C24" s="218" t="s">
        <v>10</v>
      </c>
      <c r="D24" s="164" t="s">
        <v>29</v>
      </c>
      <c r="E24" s="52"/>
      <c r="F24" s="521">
        <v>4.7999999999999996E-3</v>
      </c>
      <c r="G24" s="417">
        <v>617</v>
      </c>
      <c r="H24" s="418">
        <v>73</v>
      </c>
      <c r="I24" s="417">
        <f>G24+H24</f>
        <v>690</v>
      </c>
      <c r="J24" s="428">
        <v>1</v>
      </c>
      <c r="K24" s="417">
        <f>I24*J24</f>
        <v>690</v>
      </c>
      <c r="L24" s="699" t="s">
        <v>500</v>
      </c>
      <c r="M24" s="648"/>
    </row>
    <row r="25" spans="1:13" ht="27" customHeight="1" thickBot="1" x14ac:dyDescent="0.3">
      <c r="A25" s="201"/>
      <c r="B25" s="817"/>
      <c r="C25" s="164" t="s">
        <v>250</v>
      </c>
      <c r="D25" s="164" t="s">
        <v>30</v>
      </c>
      <c r="E25" s="6"/>
      <c r="F25" s="6"/>
      <c r="G25" s="169"/>
      <c r="H25" s="169"/>
      <c r="I25" s="170"/>
      <c r="J25" s="169"/>
      <c r="K25" s="170"/>
      <c r="L25" s="750" t="s">
        <v>500</v>
      </c>
      <c r="M25" s="465"/>
    </row>
    <row r="26" spans="1:13" ht="15.75" x14ac:dyDescent="0.25">
      <c r="A26" s="186" t="s">
        <v>194</v>
      </c>
      <c r="B26" s="187"/>
      <c r="C26" s="187"/>
      <c r="D26" s="187"/>
      <c r="E26" s="187"/>
      <c r="F26" s="187"/>
      <c r="G26" s="187"/>
      <c r="H26" s="187"/>
      <c r="I26" s="187"/>
      <c r="J26" s="187"/>
      <c r="K26" s="187"/>
      <c r="L26" s="187"/>
      <c r="M26" s="191"/>
    </row>
    <row r="27" spans="1:13" ht="29.25" customHeight="1" thickBot="1" x14ac:dyDescent="0.3">
      <c r="A27" s="236" t="s">
        <v>0</v>
      </c>
      <c r="B27" s="233" t="s">
        <v>1</v>
      </c>
      <c r="C27" s="237" t="s">
        <v>15</v>
      </c>
      <c r="D27" s="233" t="s">
        <v>18</v>
      </c>
      <c r="E27" s="233" t="s">
        <v>18</v>
      </c>
      <c r="F27" s="233" t="s">
        <v>18</v>
      </c>
      <c r="G27" s="233" t="s">
        <v>18</v>
      </c>
      <c r="H27" s="233" t="s">
        <v>18</v>
      </c>
      <c r="I27" s="233" t="s">
        <v>18</v>
      </c>
      <c r="J27" s="233" t="s">
        <v>18</v>
      </c>
      <c r="K27" s="233" t="s">
        <v>18</v>
      </c>
      <c r="L27" s="233" t="s">
        <v>19</v>
      </c>
      <c r="M27" s="238" t="s">
        <v>141</v>
      </c>
    </row>
    <row r="28" spans="1:13" ht="27.75" customHeight="1" x14ac:dyDescent="0.25">
      <c r="A28" s="202" t="s">
        <v>196</v>
      </c>
      <c r="B28" s="836" t="s">
        <v>11</v>
      </c>
      <c r="C28" s="414" t="s">
        <v>20</v>
      </c>
      <c r="D28" s="93" t="s">
        <v>239</v>
      </c>
      <c r="E28" s="223"/>
      <c r="F28" s="518">
        <v>0</v>
      </c>
      <c r="G28" s="517">
        <v>0</v>
      </c>
      <c r="H28" s="517">
        <f>2*21.89</f>
        <v>43.78</v>
      </c>
      <c r="I28" s="517">
        <f>H28</f>
        <v>43.78</v>
      </c>
      <c r="J28" s="428">
        <v>1</v>
      </c>
      <c r="K28" s="517">
        <f>I28*J28</f>
        <v>43.78</v>
      </c>
      <c r="L28" s="699" t="s">
        <v>500</v>
      </c>
      <c r="M28" s="821" t="s">
        <v>484</v>
      </c>
    </row>
    <row r="29" spans="1:13" ht="28.5" customHeight="1" thickBot="1" x14ac:dyDescent="0.3">
      <c r="A29" s="199"/>
      <c r="B29" s="837"/>
      <c r="C29" s="415" t="s">
        <v>12</v>
      </c>
      <c r="D29" s="180" t="s">
        <v>240</v>
      </c>
      <c r="E29" s="224"/>
      <c r="F29" s="224"/>
      <c r="G29" s="173"/>
      <c r="H29" s="174"/>
      <c r="I29" s="225"/>
      <c r="J29" s="174"/>
      <c r="K29" s="399"/>
      <c r="L29" s="750" t="s">
        <v>500</v>
      </c>
      <c r="M29" s="822"/>
    </row>
    <row r="31" spans="1:13" x14ac:dyDescent="0.25">
      <c r="A31" s="1"/>
      <c r="B31" s="163"/>
      <c r="C31" s="163"/>
      <c r="D31" s="163"/>
      <c r="E31" s="4"/>
      <c r="F31" s="4"/>
    </row>
    <row r="32" spans="1:13" x14ac:dyDescent="0.25">
      <c r="A32" s="1"/>
      <c r="B32" s="163"/>
      <c r="C32" s="163"/>
      <c r="D32" s="163"/>
      <c r="E32" s="4"/>
      <c r="F32" s="4"/>
    </row>
    <row r="33" spans="1:6" x14ac:dyDescent="0.25">
      <c r="A33" s="1"/>
      <c r="B33" s="163"/>
      <c r="C33" s="163"/>
      <c r="D33" s="163"/>
      <c r="E33" s="4"/>
      <c r="F33" s="4"/>
    </row>
    <row r="34" spans="1:6" x14ac:dyDescent="0.25">
      <c r="A34" s="1"/>
      <c r="B34" s="163"/>
      <c r="C34" s="163"/>
      <c r="D34" s="163"/>
      <c r="E34" s="5"/>
      <c r="F34" s="5"/>
    </row>
    <row r="35" spans="1:6" x14ac:dyDescent="0.25">
      <c r="A35" s="1"/>
      <c r="B35" s="163"/>
      <c r="C35" s="163"/>
      <c r="D35" s="163"/>
      <c r="E35" s="5"/>
      <c r="F35" s="5"/>
    </row>
    <row r="36" spans="1:6" x14ac:dyDescent="0.25">
      <c r="A36" s="1"/>
      <c r="B36" s="163"/>
      <c r="C36" s="163"/>
      <c r="D36" s="163"/>
      <c r="E36" s="5"/>
      <c r="F36" s="5"/>
    </row>
    <row r="37" spans="1:6" x14ac:dyDescent="0.25">
      <c r="A37" s="1"/>
      <c r="B37" s="163"/>
      <c r="C37" s="163"/>
      <c r="D37" s="163"/>
      <c r="E37" s="5"/>
      <c r="F37" s="5"/>
    </row>
    <row r="38" spans="1:6" x14ac:dyDescent="0.25">
      <c r="B38" s="29"/>
      <c r="D38" s="42"/>
      <c r="E38" s="49">
        <v>24.19</v>
      </c>
      <c r="F38" s="49"/>
    </row>
    <row r="39" spans="1:6" x14ac:dyDescent="0.25">
      <c r="D39" s="48"/>
      <c r="E39" s="42">
        <v>18</v>
      </c>
      <c r="F39" s="42"/>
    </row>
  </sheetData>
  <mergeCells count="17">
    <mergeCell ref="M13:M14"/>
    <mergeCell ref="M28:M29"/>
    <mergeCell ref="A1:M1"/>
    <mergeCell ref="L9:L10"/>
    <mergeCell ref="L13:L14"/>
    <mergeCell ref="A17:A19"/>
    <mergeCell ref="B24:B25"/>
    <mergeCell ref="A5:A7"/>
    <mergeCell ref="C13:C14"/>
    <mergeCell ref="G13:G14"/>
    <mergeCell ref="H13:H14"/>
    <mergeCell ref="I13:I14"/>
    <mergeCell ref="J13:J14"/>
    <mergeCell ref="K13:K14"/>
    <mergeCell ref="B28:B29"/>
    <mergeCell ref="D9:D10"/>
    <mergeCell ref="D13:D14"/>
  </mergeCells>
  <conditionalFormatting sqref="P8">
    <cfRule type="colorScale" priority="36">
      <colorScale>
        <cfvo type="min"/>
        <cfvo type="max"/>
        <color rgb="FFFF0000"/>
        <color rgb="FFFFEF9C"/>
      </colorScale>
    </cfRule>
    <cfRule type="colorScale" priority="37">
      <colorScale>
        <cfvo type="min"/>
        <cfvo type="percentile" val="50"/>
        <cfvo type="max"/>
        <color rgb="FFF8696B"/>
        <color rgb="FFFFEB84"/>
        <color rgb="FF63BE7B"/>
      </colorScale>
    </cfRule>
  </conditionalFormatting>
  <conditionalFormatting sqref="L5:L9">
    <cfRule type="cellIs" dxfId="485" priority="17" operator="equal">
      <formula>$P$7</formula>
    </cfRule>
    <cfRule type="cellIs" dxfId="484" priority="18" operator="equal">
      <formula>$P$6</formula>
    </cfRule>
    <cfRule type="cellIs" dxfId="483" priority="19" operator="equal">
      <formula>$P$5</formula>
    </cfRule>
    <cfRule type="cellIs" dxfId="482" priority="20" operator="equal">
      <formula>$P$4</formula>
    </cfRule>
  </conditionalFormatting>
  <conditionalFormatting sqref="L17:L20">
    <cfRule type="cellIs" dxfId="481" priority="13" operator="equal">
      <formula>$P$7</formula>
    </cfRule>
    <cfRule type="cellIs" dxfId="480" priority="14" operator="equal">
      <formula>$P$6</formula>
    </cfRule>
    <cfRule type="cellIs" dxfId="479" priority="15" operator="equal">
      <formula>$P$5</formula>
    </cfRule>
    <cfRule type="cellIs" dxfId="478" priority="16" operator="equal">
      <formula>$P$4</formula>
    </cfRule>
  </conditionalFormatting>
  <conditionalFormatting sqref="L24:L25">
    <cfRule type="cellIs" dxfId="477" priority="9" operator="equal">
      <formula>$P$7</formula>
    </cfRule>
    <cfRule type="cellIs" dxfId="476" priority="10" operator="equal">
      <formula>$P$6</formula>
    </cfRule>
    <cfRule type="cellIs" dxfId="475" priority="11" operator="equal">
      <formula>$P$5</formula>
    </cfRule>
    <cfRule type="cellIs" dxfId="474" priority="12" operator="equal">
      <formula>$P$4</formula>
    </cfRule>
  </conditionalFormatting>
  <conditionalFormatting sqref="L28:L29">
    <cfRule type="cellIs" dxfId="473" priority="5" operator="equal">
      <formula>$P$7</formula>
    </cfRule>
    <cfRule type="cellIs" dxfId="472" priority="6" operator="equal">
      <formula>$P$6</formula>
    </cfRule>
    <cfRule type="cellIs" dxfId="471" priority="7" operator="equal">
      <formula>$P$5</formula>
    </cfRule>
    <cfRule type="cellIs" dxfId="470" priority="8" operator="equal">
      <formula>$P$4</formula>
    </cfRule>
  </conditionalFormatting>
  <conditionalFormatting sqref="L13">
    <cfRule type="cellIs" dxfId="91" priority="1" operator="equal">
      <formula>$P$7</formula>
    </cfRule>
    <cfRule type="cellIs" dxfId="90" priority="2" operator="equal">
      <formula>$P$6</formula>
    </cfRule>
    <cfRule type="cellIs" dxfId="89" priority="3" operator="equal">
      <formula>$P$5</formula>
    </cfRule>
    <cfRule type="cellIs" dxfId="88" priority="4" operator="equal">
      <formula>$P$4</formula>
    </cfRule>
  </conditionalFormatting>
  <dataValidations count="1">
    <dataValidation type="list" allowBlank="1" showInputMessage="1" showErrorMessage="1" sqref="L28:L29 L17:L20 L24:L25 L5:L9 L13" xr:uid="{00000000-0002-0000-0800-000001000000}">
      <formula1>$P$4:$P$7</formula1>
    </dataValidation>
  </dataValidations>
  <pageMargins left="0.51181102362204722" right="0.51181102362204722" top="0.55118110236220474" bottom="0.35433070866141736" header="0.31496062992125984" footer="0.31496062992125984"/>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EDJTR Document" ma:contentTypeID="0x010100611F6414DFB111E7BA88F9DF1743E317009352B53F7B4531429E64425F88C8348C" ma:contentTypeVersion="19" ma:contentTypeDescription="DEDJTR Document" ma:contentTypeScope="" ma:versionID="80e2332244de5be9d7a746bb9c4a545e">
  <xsd:schema xmlns:xsd="http://www.w3.org/2001/XMLSchema" xmlns:xs="http://www.w3.org/2001/XMLSchema" xmlns:p="http://schemas.microsoft.com/office/2006/metadata/properties" xmlns:ns2="72567383-1e26-4692-bdad-5f5be69e1590" xmlns:ns3="7c172610-25bb-46a1-b16f-66bb4eaf823a" xmlns:ns4="695a8670-8810-4d9d-b8f3-c67e634357a6" targetNamespace="http://schemas.microsoft.com/office/2006/metadata/properties" ma:root="true" ma:fieldsID="13a46f9cc90b357f73b2c3e0d95ce8a5" ns2:_="" ns3:_="" ns4:_="">
    <xsd:import namespace="72567383-1e26-4692-bdad-5f5be69e1590"/>
    <xsd:import namespace="7c172610-25bb-46a1-b16f-66bb4eaf823a"/>
    <xsd:import namespace="695a8670-8810-4d9d-b8f3-c67e634357a6"/>
    <xsd:element name="properties">
      <xsd:complexType>
        <xsd:sequence>
          <xsd:element name="documentManagement">
            <xsd:complexType>
              <xsd:all>
                <xsd:element ref="ns2:e4da834bacf8456d94e18d5d66490b90" minOccurs="0"/>
                <xsd:element ref="ns3:TaxCatchAll" minOccurs="0"/>
                <xsd:element ref="ns3:TaxCatchAllLabel" minOccurs="0"/>
                <xsd:element ref="ns2:be9de15831a746f4b3f0ba041df97669" minOccurs="0"/>
                <xsd:element ref="ns2:f3ed7f362db545f782d865836adbb2f0" minOccurs="0"/>
                <xsd:element ref="ns2:f05bd79f208a407db67995dd77812e30" minOccurs="0"/>
                <xsd:element ref="ns2:d8b18ebf729c4d56932fa517449ed5cb"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567383-1e26-4692-bdad-5f5be69e1590" elementFormDefault="qualified">
    <xsd:import namespace="http://schemas.microsoft.com/office/2006/documentManagement/types"/>
    <xsd:import namespace="http://schemas.microsoft.com/office/infopath/2007/PartnerControls"/>
    <xsd:element name="e4da834bacf8456d94e18d5d66490b90" ma:index="8" nillable="true" ma:taxonomy="true" ma:internalName="e4da834bacf8456d94e18d5d66490b90" ma:taxonomyFieldName="DEDJTRGroup" ma:displayName="Group" ma:indexed="true" ma:fieldId="{e4da834b-acf8-456d-94e1-8d5d66490b90}" ma:sspId="9292314e-c97d-49c1-8ae7-4cb6e1c4f97c" ma:termSetId="da3e7bcb-eeaa-4707-acea-ba4da45cec05" ma:anchorId="00000000-0000-0000-0000-000000000000" ma:open="false" ma:isKeyword="false">
      <xsd:complexType>
        <xsd:sequence>
          <xsd:element ref="pc:Terms" minOccurs="0" maxOccurs="1"/>
        </xsd:sequence>
      </xsd:complexType>
    </xsd:element>
    <xsd:element name="be9de15831a746f4b3f0ba041df97669" ma:index="12" nillable="true" ma:taxonomy="true" ma:internalName="be9de15831a746f4b3f0ba041df97669" ma:taxonomyFieldName="DEDJTRDivision" ma:displayName="Division" ma:indexed="true" ma:fieldId="{be9de158-31a7-46f4-b3f0-ba041df97669}" ma:sspId="9292314e-c97d-49c1-8ae7-4cb6e1c4f97c" ma:termSetId="da3e7bcb-eeaa-4707-acea-ba4da45cec05" ma:anchorId="00000000-0000-0000-0000-000000000000" ma:open="false" ma:isKeyword="false">
      <xsd:complexType>
        <xsd:sequence>
          <xsd:element ref="pc:Terms" minOccurs="0" maxOccurs="1"/>
        </xsd:sequence>
      </xsd:complexType>
    </xsd:element>
    <xsd:element name="f3ed7f362db545f782d865836adbb2f0" ma:index="14" nillable="true" ma:taxonomy="true" ma:internalName="f3ed7f362db545f782d865836adbb2f0" ma:taxonomyFieldName="DEDJTRBranch" ma:displayName="Branch" ma:indexed="true" ma:fieldId="{f3ed7f36-2db5-45f7-82d8-65836adbb2f0}" ma:sspId="9292314e-c97d-49c1-8ae7-4cb6e1c4f97c" ma:termSetId="da3e7bcb-eeaa-4707-acea-ba4da45cec05" ma:anchorId="00000000-0000-0000-0000-000000000000" ma:open="false" ma:isKeyword="false">
      <xsd:complexType>
        <xsd:sequence>
          <xsd:element ref="pc:Terms" minOccurs="0" maxOccurs="1"/>
        </xsd:sequence>
      </xsd:complexType>
    </xsd:element>
    <xsd:element name="f05bd79f208a407db67995dd77812e30" ma:index="16" nillable="true" ma:taxonomy="true" ma:internalName="f05bd79f208a407db67995dd77812e30" ma:taxonomyFieldName="DEDJTRSection" ma:displayName="Section" ma:indexed="true" ma:fieldId="{f05bd79f-208a-407d-b679-95dd77812e30}" ma:sspId="9292314e-c97d-49c1-8ae7-4cb6e1c4f97c" ma:termSetId="da3e7bcb-eeaa-4707-acea-ba4da45cec05" ma:anchorId="00000000-0000-0000-0000-000000000000" ma:open="false" ma:isKeyword="false">
      <xsd:complexType>
        <xsd:sequence>
          <xsd:element ref="pc:Terms" minOccurs="0" maxOccurs="1"/>
        </xsd:sequence>
      </xsd:complexType>
    </xsd:element>
    <xsd:element name="d8b18ebf729c4d56932fa517449ed5cb" ma:index="18" nillable="true" ma:taxonomy="true" ma:internalName="d8b18ebf729c4d56932fa517449ed5cb" ma:taxonomyFieldName="DEDJTRSecurityClassification" ma:displayName="Security Classification" ma:fieldId="{d8b18ebf-729c-4d56-932f-a517449ed5cb}" ma:sspId="9292314e-c97d-49c1-8ae7-4cb6e1c4f97c" ma:termSetId="e639de15-6b57-4d67-aed9-4113af6bf4b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c172610-25bb-46a1-b16f-66bb4eaf823a"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cfc55e24-ad83-413a-8bc7-ed8d08f8b94d}" ma:internalName="TaxCatchAll" ma:showField="CatchAllData" ma:web="7c172610-25bb-46a1-b16f-66bb4eaf823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fc55e24-ad83-413a-8bc7-ed8d08f8b94d}" ma:internalName="TaxCatchAllLabel" ma:readOnly="true" ma:showField="CatchAllDataLabel" ma:web="7c172610-25bb-46a1-b16f-66bb4eaf823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95a8670-8810-4d9d-b8f3-c67e634357a6"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Location" ma:index="2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3ed7f362db545f782d865836adbb2f0 xmlns="72567383-1e26-4692-bdad-5f5be69e1590">
      <Terms xmlns="http://schemas.microsoft.com/office/infopath/2007/PartnerControls"/>
    </f3ed7f362db545f782d865836adbb2f0>
    <TaxCatchAll xmlns="7c172610-25bb-46a1-b16f-66bb4eaf823a">
      <Value>2</Value>
      <Value>1</Value>
    </TaxCatchAll>
    <f05bd79f208a407db67995dd77812e30 xmlns="72567383-1e26-4692-bdad-5f5be69e1590">
      <Terms xmlns="http://schemas.microsoft.com/office/infopath/2007/PartnerControls"/>
    </f05bd79f208a407db67995dd77812e30>
    <e4da834bacf8456d94e18d5d66490b90 xmlns="72567383-1e26-4692-bdad-5f5be69e1590">
      <Terms xmlns="http://schemas.microsoft.com/office/infopath/2007/PartnerControls">
        <TermInfo xmlns="http://schemas.microsoft.com/office/infopath/2007/PartnerControls">
          <TermName xmlns="http://schemas.microsoft.com/office/infopath/2007/PartnerControls">Victorian Fisheries Authority</TermName>
          <TermId xmlns="http://schemas.microsoft.com/office/infopath/2007/PartnerControls">03cedbca-4e15-4e6c-98c1-001cb1a1da76</TermId>
        </TermInfo>
      </Terms>
    </e4da834bacf8456d94e18d5d66490b90>
    <d8b18ebf729c4d56932fa517449ed5cb xmlns="72567383-1e26-4692-bdad-5f5be69e1590">
      <Terms xmlns="http://schemas.microsoft.com/office/infopath/2007/PartnerControls"/>
    </d8b18ebf729c4d56932fa517449ed5cb>
    <be9de15831a746f4b3f0ba041df97669 xmlns="72567383-1e26-4692-bdad-5f5be69e1590">
      <Terms xmlns="http://schemas.microsoft.com/office/infopath/2007/PartnerControls">
        <TermInfo xmlns="http://schemas.microsoft.com/office/infopath/2007/PartnerControls">
          <TermName xmlns="http://schemas.microsoft.com/office/infopath/2007/PartnerControls">Management ＆ Science</TermName>
          <TermId xmlns="http://schemas.microsoft.com/office/infopath/2007/PartnerControls">34c30a66-7301-4d74-b833-86e02b73fddf</TermId>
        </TermInfo>
      </Terms>
    </be9de15831a746f4b3f0ba041df97669>
  </documentManagement>
</p:properties>
</file>

<file path=customXml/itemProps1.xml><?xml version="1.0" encoding="utf-8"?>
<ds:datastoreItem xmlns:ds="http://schemas.openxmlformats.org/officeDocument/2006/customXml" ds:itemID="{1046BA5E-BB66-4F0F-87A4-1590EDD3DF72}"/>
</file>

<file path=customXml/itemProps2.xml><?xml version="1.0" encoding="utf-8"?>
<ds:datastoreItem xmlns:ds="http://schemas.openxmlformats.org/officeDocument/2006/customXml" ds:itemID="{C1584A74-62CF-4918-A058-5CEE19661CB3}"/>
</file>

<file path=customXml/itemProps3.xml><?xml version="1.0" encoding="utf-8"?>
<ds:datastoreItem xmlns:ds="http://schemas.openxmlformats.org/officeDocument/2006/customXml" ds:itemID="{43C682E1-210C-4F84-8B17-1F1B99AFA7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Sheet1</vt:lpstr>
      <vt:lpstr>CZ Abalone</vt:lpstr>
      <vt:lpstr>EZ Abalone</vt:lpstr>
      <vt:lpstr>WZ Abalone</vt:lpstr>
      <vt:lpstr>Bait (General)</vt:lpstr>
      <vt:lpstr>GL Bait</vt:lpstr>
      <vt:lpstr>LT Bait</vt:lpstr>
      <vt:lpstr>Mallacoota Bait</vt:lpstr>
      <vt:lpstr>Snowy River Bait</vt:lpstr>
      <vt:lpstr>Sydenham Inlet Bait</vt:lpstr>
      <vt:lpstr>Corner Inlet</vt:lpstr>
      <vt:lpstr>Eel</vt:lpstr>
      <vt:lpstr>Giant crab</vt:lpstr>
      <vt:lpstr>Gippsland Lakes</vt:lpstr>
      <vt:lpstr>GL Mussel Dive</vt:lpstr>
      <vt:lpstr>OFAL</vt:lpstr>
      <vt:lpstr>PPB Mussel Bait</vt:lpstr>
      <vt:lpstr>Ocean Purse Seine</vt:lpstr>
      <vt:lpstr>EZ Rock lobster</vt:lpstr>
      <vt:lpstr>WZ Rock lobster</vt:lpstr>
      <vt:lpstr>PPB Dive Scallop</vt:lpstr>
      <vt:lpstr>Ocean scallop</vt:lpstr>
      <vt:lpstr>Sea Urchin</vt:lpstr>
      <vt:lpstr>Inshore trawl</vt:lpstr>
      <vt:lpstr>WP-PPB</vt:lpstr>
      <vt:lpstr>Wrasse</vt:lpstr>
      <vt:lpstr>FR Abalone</vt:lpstr>
      <vt:lpstr>FR Scallops</vt:lpstr>
    </vt:vector>
  </TitlesOfParts>
  <Company>CenITex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2017-18 Wildcatch end-year report Apr 2018_Completed</dc:title>
  <dc:creator>Megan Njoroge</dc:creator>
  <cp:lastModifiedBy>Megan Njoroge (DEDJTR)</cp:lastModifiedBy>
  <cp:lastPrinted>2018-05-21T01:59:50Z</cp:lastPrinted>
  <dcterms:created xsi:type="dcterms:W3CDTF">2015-05-27T06:01:10Z</dcterms:created>
  <dcterms:modified xsi:type="dcterms:W3CDTF">2018-08-20T06:56:21Z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0x010100611F6414DFB111E7BA88F9DF1743E317009352B53F7B4531429E64425F88C8348C</vt:lpwstr>
  </property>
  <property fmtid="{D5CDD505-2E9C-101B-9397-08002B2CF9AE}" pid="3" name="DEDJTRDivision">
    <vt:lpwstr>2;#Management ＆ Science|34c30a66-7301-4d74-b833-86e02b73fddf</vt:lpwstr>
  </property>
  <property fmtid="{D5CDD505-2E9C-101B-9397-08002B2CF9AE}" pid="4" name="Order">
    <vt:r8>100</vt:r8>
  </property>
  <property fmtid="{D5CDD505-2E9C-101B-9397-08002B2CF9AE}" pid="5" name="DEDJTRGroup">
    <vt:lpwstr>1;#Victorian Fisheries Authority|03cedbca-4e15-4e6c-98c1-001cb1a1da76</vt:lpwstr>
  </property>
  <property fmtid="{D5CDD505-2E9C-101B-9397-08002B2CF9AE}" pid="6" name="DEDJTRSecurityClassification">
    <vt:lpwstr/>
  </property>
  <property fmtid="{D5CDD505-2E9C-101B-9397-08002B2CF9AE}" pid="7" name="DEDJTRBranch">
    <vt:lpwstr/>
  </property>
  <property fmtid="{D5CDD505-2E9C-101B-9397-08002B2CF9AE}" pid="8" name="DEDJTRSection">
    <vt:lpwstr/>
  </property>
</Properties>
</file>