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5075" windowHeight="7410" firstSheet="19" activeTab="26"/>
  </bookViews>
  <sheets>
    <sheet name="Abalone EZ" sheetId="72" r:id="rId1"/>
    <sheet name="Abalone CZ" sheetId="71" r:id="rId2"/>
    <sheet name="Abalone WZ" sheetId="69" r:id="rId3"/>
    <sheet name="FRSc" sheetId="73" r:id="rId4"/>
    <sheet name="FRAb" sheetId="74" r:id="rId5"/>
    <sheet name="GC" sheetId="75" r:id="rId6"/>
    <sheet name="RLWZ" sheetId="76" r:id="rId7"/>
    <sheet name="RLEZ" sheetId="77" r:id="rId8"/>
    <sheet name="Scallop (O)" sheetId="78" r:id="rId9"/>
    <sheet name="WPPPB" sheetId="79" r:id="rId10"/>
    <sheet name="Wrasse" sheetId="80" r:id="rId11"/>
    <sheet name="Sea Urchin" sheetId="81" r:id="rId12"/>
    <sheet name="Inshore Trawl" sheetId="82" r:id="rId13"/>
    <sheet name="EFAL" sheetId="83" r:id="rId14"/>
    <sheet name="Ocean" sheetId="84" r:id="rId15"/>
    <sheet name="Bait Gen" sheetId="85" r:id="rId16"/>
    <sheet name="Bait GL Mussel" sheetId="86" r:id="rId17"/>
    <sheet name="Bait PPB Mussel" sheetId="87" r:id="rId18"/>
    <sheet name="Bait Snowy River" sheetId="88" r:id="rId19"/>
    <sheet name="Bait Sydenham Inlet" sheetId="89" r:id="rId20"/>
    <sheet name="Bait Mallacoota LL" sheetId="90" r:id="rId21"/>
    <sheet name="Bait Lake Tyers" sheetId="91" r:id="rId22"/>
    <sheet name="Bait GL" sheetId="92" r:id="rId23"/>
    <sheet name="Gipps Lakes" sheetId="93" r:id="rId24"/>
    <sheet name="Corner Inlet" sheetId="94" r:id="rId25"/>
    <sheet name="Scallop PPB" sheetId="96" r:id="rId26"/>
    <sheet name="Purse Seine Ocean" sheetId="97" r:id="rId27"/>
  </sheets>
  <definedNames>
    <definedName name="Status">'Abalone EZ'!$P$4:$P$6</definedName>
  </definedNames>
  <calcPr calcId="145621"/>
</workbook>
</file>

<file path=xl/calcChain.xml><?xml version="1.0" encoding="utf-8"?>
<calcChain xmlns="http://schemas.openxmlformats.org/spreadsheetml/2006/main">
  <c r="I28" i="97" l="1"/>
  <c r="K28" i="97" s="1"/>
  <c r="I24" i="97"/>
  <c r="K24" i="97" s="1"/>
  <c r="I17" i="97"/>
  <c r="K17" i="97" s="1"/>
  <c r="I13" i="97"/>
  <c r="K13" i="97" s="1"/>
  <c r="J29" i="96" l="1"/>
  <c r="L29" i="96" s="1"/>
  <c r="J26" i="96"/>
  <c r="L26" i="96" s="1"/>
  <c r="J16" i="96"/>
  <c r="L16" i="96" s="1"/>
  <c r="J14" i="96"/>
  <c r="L14" i="96" s="1"/>
  <c r="J10" i="96"/>
  <c r="L10" i="96" s="1"/>
  <c r="J5" i="96"/>
  <c r="L5" i="96" s="1"/>
  <c r="J5" i="93" l="1"/>
  <c r="L5" i="93"/>
  <c r="J12" i="93"/>
  <c r="L12" i="93" s="1"/>
  <c r="J16" i="93"/>
  <c r="L16" i="93"/>
  <c r="J29" i="93"/>
  <c r="L29" i="93" s="1"/>
  <c r="J33" i="93"/>
  <c r="L33" i="93"/>
  <c r="J8" i="78"/>
  <c r="L8" i="78" s="1"/>
  <c r="J12" i="78"/>
  <c r="L12" i="78" s="1"/>
  <c r="J25" i="78"/>
  <c r="L25" i="78" s="1"/>
  <c r="J29" i="78"/>
  <c r="L29" i="78"/>
  <c r="J33" i="94" l="1"/>
  <c r="L33" i="94" s="1"/>
  <c r="J29" i="94"/>
  <c r="L29" i="94" s="1"/>
  <c r="J16" i="94"/>
  <c r="L16" i="94" s="1"/>
  <c r="J12" i="94"/>
  <c r="L12" i="94" s="1"/>
  <c r="J5" i="94"/>
  <c r="L5" i="94" s="1"/>
  <c r="J32" i="92"/>
  <c r="L32" i="92" s="1"/>
  <c r="J28" i="92"/>
  <c r="L28" i="92" s="1"/>
  <c r="L15" i="92"/>
  <c r="J11" i="92"/>
  <c r="L11" i="92" s="1"/>
  <c r="J5" i="92"/>
  <c r="L5" i="92" s="1"/>
  <c r="L32" i="91"/>
  <c r="J32" i="91"/>
  <c r="J28" i="91"/>
  <c r="L28" i="91" s="1"/>
  <c r="J15" i="91"/>
  <c r="L15" i="91" s="1"/>
  <c r="J11" i="91"/>
  <c r="L11" i="91" s="1"/>
  <c r="J5" i="91"/>
  <c r="L5" i="91" s="1"/>
  <c r="J32" i="90"/>
  <c r="L32" i="90" s="1"/>
  <c r="J28" i="90"/>
  <c r="L28" i="90" s="1"/>
  <c r="J15" i="90"/>
  <c r="L15" i="90" s="1"/>
  <c r="J11" i="90"/>
  <c r="L11" i="90" s="1"/>
  <c r="J5" i="90"/>
  <c r="L5" i="90" s="1"/>
  <c r="J32" i="89"/>
  <c r="L32" i="89" s="1"/>
  <c r="J28" i="89"/>
  <c r="L28" i="89" s="1"/>
  <c r="J15" i="89"/>
  <c r="L15" i="89" s="1"/>
  <c r="J11" i="89"/>
  <c r="L11" i="89" s="1"/>
  <c r="J5" i="89"/>
  <c r="L5" i="89" s="1"/>
  <c r="J32" i="88"/>
  <c r="L32" i="88" s="1"/>
  <c r="J28" i="88"/>
  <c r="L28" i="88" s="1"/>
  <c r="J15" i="88"/>
  <c r="L15" i="88" s="1"/>
  <c r="J11" i="88"/>
  <c r="L11" i="88" s="1"/>
  <c r="J5" i="88"/>
  <c r="L5" i="88" s="1"/>
  <c r="J32" i="87"/>
  <c r="L32" i="87" s="1"/>
  <c r="J28" i="87"/>
  <c r="L28" i="87" s="1"/>
  <c r="J15" i="87"/>
  <c r="L15" i="87" s="1"/>
  <c r="J11" i="87"/>
  <c r="L11" i="87" s="1"/>
  <c r="J5" i="87"/>
  <c r="L5" i="87" s="1"/>
  <c r="J32" i="86"/>
  <c r="L32" i="86" s="1"/>
  <c r="J28" i="86"/>
  <c r="L28" i="86" s="1"/>
  <c r="J15" i="86"/>
  <c r="L15" i="86" s="1"/>
  <c r="L11" i="86"/>
  <c r="J5" i="86"/>
  <c r="L5" i="86" s="1"/>
  <c r="J26" i="85"/>
  <c r="L26" i="85" s="1"/>
  <c r="J22" i="85"/>
  <c r="L22" i="85" s="1"/>
  <c r="J9" i="85"/>
  <c r="L9" i="85" s="1"/>
  <c r="J5" i="85"/>
  <c r="L5" i="85" s="1"/>
  <c r="J26" i="84"/>
  <c r="L26" i="84" s="1"/>
  <c r="J22" i="84"/>
  <c r="L22" i="84" s="1"/>
  <c r="J9" i="84"/>
  <c r="L9" i="84" s="1"/>
  <c r="J5" i="84"/>
  <c r="L5" i="84" s="1"/>
  <c r="J26" i="83"/>
  <c r="L26" i="83" s="1"/>
  <c r="J22" i="83"/>
  <c r="L22" i="83" s="1"/>
  <c r="J9" i="83"/>
  <c r="L9" i="83" s="1"/>
  <c r="J5" i="83"/>
  <c r="L5" i="83" s="1"/>
  <c r="J32" i="82"/>
  <c r="L32" i="82" s="1"/>
  <c r="J28" i="82"/>
  <c r="L28" i="82" s="1"/>
  <c r="J15" i="82"/>
  <c r="L15" i="82" s="1"/>
  <c r="J11" i="82"/>
  <c r="L11" i="82" s="1"/>
  <c r="J5" i="82"/>
  <c r="L5" i="82" s="1"/>
  <c r="J33" i="81"/>
  <c r="L33" i="81" s="1"/>
  <c r="J28" i="81"/>
  <c r="L28" i="81" s="1"/>
  <c r="J21" i="81"/>
  <c r="L21" i="81" s="1"/>
  <c r="J16" i="81"/>
  <c r="L16" i="81" s="1"/>
  <c r="J11" i="81"/>
  <c r="L11" i="81" s="1"/>
  <c r="J32" i="80"/>
  <c r="L32" i="80" s="1"/>
  <c r="J28" i="80"/>
  <c r="L28" i="80" s="1"/>
  <c r="J15" i="80"/>
  <c r="L15" i="80" s="1"/>
  <c r="J11" i="80"/>
  <c r="L11" i="80" s="1"/>
  <c r="J5" i="80"/>
  <c r="L5" i="80" s="1"/>
  <c r="L33" i="79"/>
  <c r="J16" i="79"/>
  <c r="L16" i="79" s="1"/>
  <c r="J48" i="77" l="1"/>
  <c r="J42" i="77"/>
  <c r="L42" i="77" s="1"/>
  <c r="H35" i="77"/>
  <c r="J35" i="77" s="1"/>
  <c r="L35" i="77" s="1"/>
  <c r="H30" i="77"/>
  <c r="J30" i="77" s="1"/>
  <c r="L30" i="77" s="1"/>
  <c r="H25" i="77"/>
  <c r="J25" i="77" s="1"/>
  <c r="L25" i="77" s="1"/>
  <c r="J22" i="77"/>
  <c r="L22" i="77" s="1"/>
  <c r="H19" i="77"/>
  <c r="J19" i="77" s="1"/>
  <c r="L19" i="77" s="1"/>
  <c r="H12" i="77"/>
  <c r="J12" i="77" s="1"/>
  <c r="L12" i="77" s="1"/>
  <c r="H5" i="77"/>
  <c r="J5" i="77" s="1"/>
  <c r="L5" i="77" s="1"/>
  <c r="J49" i="76"/>
  <c r="L49" i="76" s="1"/>
  <c r="J43" i="76"/>
  <c r="L43" i="76" s="1"/>
  <c r="H36" i="76"/>
  <c r="J36" i="76" s="1"/>
  <c r="L36" i="76" s="1"/>
  <c r="H31" i="76"/>
  <c r="J31" i="76" s="1"/>
  <c r="L31" i="76" s="1"/>
  <c r="H26" i="76"/>
  <c r="J26" i="76" s="1"/>
  <c r="L26" i="76" s="1"/>
  <c r="J23" i="76"/>
  <c r="L23" i="76" s="1"/>
  <c r="H20" i="76"/>
  <c r="J20" i="76" s="1"/>
  <c r="L20" i="76" s="1"/>
  <c r="H13" i="76"/>
  <c r="J13" i="76" s="1"/>
  <c r="L13" i="76" s="1"/>
  <c r="H5" i="76"/>
  <c r="J5" i="76" s="1"/>
  <c r="L5" i="76" s="1"/>
  <c r="J41" i="75"/>
  <c r="J31" i="75"/>
  <c r="L31" i="75" s="1"/>
  <c r="H23" i="75"/>
  <c r="J23" i="75" s="1"/>
  <c r="L23" i="75" s="1"/>
  <c r="H19" i="75"/>
  <c r="J19" i="75" s="1"/>
  <c r="L19" i="75" s="1"/>
  <c r="J15" i="75"/>
  <c r="L15" i="75" s="1"/>
  <c r="H12" i="75"/>
  <c r="J12" i="75" s="1"/>
  <c r="L12" i="75" s="1"/>
  <c r="H11" i="75"/>
  <c r="J11" i="75" s="1"/>
  <c r="L11" i="75" s="1"/>
  <c r="H5" i="75"/>
  <c r="J5" i="75" s="1"/>
  <c r="L5" i="75" s="1"/>
  <c r="L48" i="77" l="1"/>
  <c r="L41" i="75"/>
  <c r="J23" i="74" l="1"/>
  <c r="L23" i="74" s="1"/>
  <c r="J16" i="74"/>
  <c r="L16" i="74" s="1"/>
  <c r="J8" i="74"/>
  <c r="L8" i="74" s="1"/>
  <c r="J19" i="73"/>
  <c r="L19" i="73" s="1"/>
  <c r="J16" i="73"/>
  <c r="L16" i="73" s="1"/>
  <c r="J8" i="73"/>
  <c r="L8" i="73" s="1"/>
  <c r="K42" i="72" l="1"/>
  <c r="K34" i="72"/>
  <c r="M34" i="72" s="1"/>
  <c r="K27" i="72"/>
  <c r="M27" i="72" s="1"/>
  <c r="K21" i="72"/>
  <c r="M21" i="72" s="1"/>
  <c r="K17" i="72"/>
  <c r="M17" i="72" s="1"/>
  <c r="K5" i="72"/>
  <c r="M5" i="72" s="1"/>
  <c r="K42" i="71"/>
  <c r="M42" i="71" s="1"/>
  <c r="K34" i="71"/>
  <c r="M34" i="71" s="1"/>
  <c r="K25" i="71"/>
  <c r="M25" i="71" s="1"/>
  <c r="K19" i="71"/>
  <c r="M19" i="71" s="1"/>
  <c r="K15" i="71"/>
  <c r="M15" i="71" s="1"/>
  <c r="K5" i="71"/>
  <c r="M5" i="71" s="1"/>
  <c r="K27" i="69"/>
  <c r="M27" i="69" s="1"/>
  <c r="M42" i="72" l="1"/>
  <c r="K43" i="69" l="1"/>
  <c r="K35" i="69"/>
  <c r="M35" i="69" s="1"/>
  <c r="K21" i="69"/>
  <c r="M21" i="69" s="1"/>
  <c r="K17" i="69"/>
  <c r="M17" i="69" s="1"/>
  <c r="K5" i="69"/>
  <c r="M5" i="69" s="1"/>
  <c r="M43" i="69" l="1"/>
</calcChain>
</file>

<file path=xl/sharedStrings.xml><?xml version="1.0" encoding="utf-8"?>
<sst xmlns="http://schemas.openxmlformats.org/spreadsheetml/2006/main" count="4128" uniqueCount="468">
  <si>
    <t>Function</t>
  </si>
  <si>
    <t>Description</t>
  </si>
  <si>
    <t>FTE ($)</t>
  </si>
  <si>
    <t>Operating ($)</t>
  </si>
  <si>
    <t>Total ($)</t>
  </si>
  <si>
    <t>Rec.%</t>
  </si>
  <si>
    <t>Inspections of licenced or authorised commercial fishers</t>
  </si>
  <si>
    <t>Fisheries Management Services</t>
  </si>
  <si>
    <t>Cost recovery administration</t>
  </si>
  <si>
    <t>Operational costs only for the provision of secretariat service for the FCRSC (e.g. Chair’s services, meeting room hire, and committee allowances for travel, accommodation and meals).</t>
  </si>
  <si>
    <t>FCRSC minutes prepared and circulated within 7 working days of meetings.</t>
  </si>
  <si>
    <t>Prospective cost recovery system</t>
  </si>
  <si>
    <t>Licence Administration</t>
  </si>
  <si>
    <t>Cost Recovery Administration</t>
  </si>
  <si>
    <t>Research Services</t>
  </si>
  <si>
    <t>Deliverables</t>
  </si>
  <si>
    <t>Rec %</t>
  </si>
  <si>
    <t>Total Rec. ($)*</t>
  </si>
  <si>
    <t xml:space="preserve">Deliverables </t>
  </si>
  <si>
    <t>Traffic light</t>
  </si>
  <si>
    <t>FCRSC meeting agenda and papers circulated at least a week in advance of meetings.</t>
  </si>
  <si>
    <t>Compliance Services</t>
  </si>
  <si>
    <t>Administration Services</t>
  </si>
  <si>
    <t>Included in FTE costs</t>
  </si>
  <si>
    <t>TOTAL</t>
  </si>
  <si>
    <t>Quota catch recording and administration services</t>
  </si>
  <si>
    <t>Note there is no enforcement of catch limits at finer level than zones.</t>
  </si>
  <si>
    <t>Integrity of the quota management system maintained.</t>
  </si>
  <si>
    <t>Using intelligence, targeted inspections conducted:
·        at sea, 
·        at landing,
·        in transit, and
·        at processor.</t>
  </si>
  <si>
    <t xml:space="preserve">Inspections are undertaken at any time in any location to ensure compliance.  This involves: 
-      Enforcement of size limits at the reef code level where there is clear differentiation between reefs (1 by regulation).
-      Enforcement of take-area reporting.
-      Enforcement of take when zonal TACC or allocated quota holding is reached.
</t>
  </si>
  <si>
    <t>Management Services</t>
  </si>
  <si>
    <t xml:space="preserve">      Licence Administration</t>
  </si>
  <si>
    <t xml:space="preserve">     Cost Recovery Administration</t>
  </si>
  <si>
    <t>Number of licences in 2015/16</t>
  </si>
  <si>
    <t>Number of quota (Blacklip) in 2015/16</t>
  </si>
  <si>
    <t>Number of quota (Greenlip) in 2015/16</t>
  </si>
  <si>
    <t>All quota balances adjusted within 24 hrs of receipt of required documentation.</t>
  </si>
  <si>
    <t>All data entered in to FILS within 5 working days of receipt of required documentation.</t>
  </si>
  <si>
    <t>All catch reports and Quota statements supplied to quota holders within 2 working days of the request.</t>
  </si>
  <si>
    <t>All monthly catch and statistics reports provided to Abalone Management within 5 working days of the end of the month.</t>
  </si>
  <si>
    <t>Provision of Duty Officer 24 hours per day.</t>
  </si>
  <si>
    <t>Cost recovery administration per licence</t>
  </si>
  <si>
    <t>KPI</t>
  </si>
  <si>
    <t>KPI**</t>
  </si>
  <si>
    <r>
      <rPr>
        <b/>
        <sz val="10"/>
        <color theme="1"/>
        <rFont val="Arial"/>
        <family val="2"/>
      </rPr>
      <t xml:space="preserve">Divers
</t>
    </r>
    <r>
      <rPr>
        <sz val="10"/>
        <color theme="1"/>
        <rFont val="Arial"/>
        <family val="2"/>
      </rPr>
      <t>Administration of abalone quota accounting at diver level (ie monitoring and adjustment of quota balances via in-person reporting and IVR, and other support services) for the Western Zone.</t>
    </r>
  </si>
  <si>
    <t>All supplies eg BinTags, dockets despatched to divers within 2 working days of request (when on hand).</t>
  </si>
  <si>
    <t>FTE</t>
  </si>
  <si>
    <t>Tot. Rec. ($)</t>
  </si>
  <si>
    <t>Respond to stakeholder requests for information</t>
  </si>
  <si>
    <t>Response</t>
  </si>
  <si>
    <t>Data collection, monitoring and analysis to support fisheries management decision making</t>
  </si>
  <si>
    <t>Collect data using fisheries dependent and independent sources</t>
  </si>
  <si>
    <t>Complete QA/QC on data</t>
  </si>
  <si>
    <t>Analyse data to assess the status of the stock</t>
  </si>
  <si>
    <t>Support key initiatives</t>
  </si>
  <si>
    <t xml:space="preserve">Identify improvements </t>
  </si>
  <si>
    <t>SAFS 2016</t>
  </si>
  <si>
    <t xml:space="preserve">Increase confidence in data being used for statutory decision making </t>
  </si>
  <si>
    <t xml:space="preserve">Acknowledge all requests within 5 business days of receipt including providing date for completion </t>
  </si>
  <si>
    <t>Annual report with prioritized list of improvements for fisheries stock assessment and meeting to discuss results</t>
  </si>
  <si>
    <t>Complete and deliver report by 1 May 2017 with meeting to discuss held on/before 1 June 2017</t>
  </si>
  <si>
    <t>Analysis of data</t>
  </si>
  <si>
    <t xml:space="preserve">Stock assessment </t>
  </si>
  <si>
    <t xml:space="preserve">Reef Report Cards </t>
  </si>
  <si>
    <t>Complete Reef Report Cards by 15 November 2016</t>
  </si>
  <si>
    <t xml:space="preserve">Draft stock assessment provided to Fisheries Manager by 7 November 2016*  </t>
  </si>
  <si>
    <t>Complete analysis of fishery independent and dependent trends by 30 October 2016*</t>
  </si>
  <si>
    <t>Data collection</t>
  </si>
  <si>
    <t xml:space="preserve">Industry and FV data </t>
  </si>
  <si>
    <t>Complete Fisheries Victoria data collection by 1 August 2016*</t>
  </si>
  <si>
    <t>Receive industry data by 1 October 2016*</t>
  </si>
  <si>
    <t>November 2016.2</t>
  </si>
  <si>
    <t>Complete an audit on fishery dependent and independent data by 15 October 2016*</t>
  </si>
  <si>
    <t>Set catch limits and management controls</t>
  </si>
  <si>
    <t>Operational management</t>
  </si>
  <si>
    <t>Acknowledge all requests within five business days of receipt including providing date for completion</t>
  </si>
  <si>
    <t>Proactively engage with stakeholders and manage relationships to foster improved collaborative approach to management and progress agreed initiatives</t>
  </si>
  <si>
    <t>Meetings and/or contact between DEDJTR Fishery Manager and nominated fishery stakeholder(s)</t>
  </si>
  <si>
    <t>Periodic meetings and/or contact between DEDJTR staff and nominated fishery stakeholder(s) as required including harvest strategy development.</t>
  </si>
  <si>
    <t>Abalone Fishery Management Plan actions</t>
  </si>
  <si>
    <t>Regulation Review</t>
  </si>
  <si>
    <t>Co-management MoU</t>
  </si>
  <si>
    <t>Progress report</t>
  </si>
  <si>
    <t>Review of information to inform proposed regulation amendments</t>
  </si>
  <si>
    <t>EDFV briefing for MoU approval
Preparation of material to inform MoU</t>
  </si>
  <si>
    <t>EDFV approval sought for MoU by June 2017</t>
  </si>
  <si>
    <t>Periodic meetings and/or contact between DEDJTR staff and Executive Officers as required in 2017.</t>
  </si>
  <si>
    <t>Annual report on activities delivered by 30 June 2017</t>
  </si>
  <si>
    <t xml:space="preserve">Coordinate review of information and analysis used to determine stock status and consultation with stakeholders </t>
  </si>
  <si>
    <t>Stock assessment meeting with industry to discuss outcomes</t>
  </si>
  <si>
    <t>Peer reviewed stock assessment report and invitations to stakeholders to attend TACC setting workshop provided to industry</t>
  </si>
  <si>
    <t>Peer reviewed stock assessment report delivered to stakeholders by 30 November  2016*</t>
  </si>
  <si>
    <t>Support for consultation activities
- Logistics
- Contract Management</t>
  </si>
  <si>
    <t>Preparation of material for stakeholder consultation on catch limits and management controls</t>
  </si>
  <si>
    <t>Notify stakeholders of decisions</t>
  </si>
  <si>
    <t>Prepare and submit supporting information for decision-making on catch limits and management controls</t>
  </si>
  <si>
    <t>TACC workshop held in agreed locations in the Eastern, Central  and Western zones</t>
  </si>
  <si>
    <t>Two-week statutory consultation process by post following TACC workshop</t>
  </si>
  <si>
    <t>TACC workshop held 14 December 2016</t>
  </si>
  <si>
    <t>Meeting invitations sent to stakeholders at least four weeks before meeting data</t>
  </si>
  <si>
    <t>Further Quota Order and Fisheries Notice (if required)</t>
  </si>
  <si>
    <t>Notification to stakeholders of decision</t>
  </si>
  <si>
    <t>Response to submissions</t>
  </si>
  <si>
    <t>Further Quota Order and Fisheries Notice gazetted and notification/ responses sent before 30 March 2017</t>
  </si>
  <si>
    <t>SAFS – TBC – will need to be populated after discussions and require cost recovered resources</t>
  </si>
  <si>
    <t xml:space="preserve">Peer review of fishery independent survey sites </t>
  </si>
  <si>
    <t>Deliverables completed according to initiative project plan</t>
  </si>
  <si>
    <t>Review to be provided to industry and FV by 30 May 2016</t>
  </si>
  <si>
    <t>TACC workshop held 7 December 2016</t>
  </si>
  <si>
    <t>Peer reviewed stock assessment report delivered to stakeholders by 23 November 2016</t>
  </si>
  <si>
    <t>SMU and size limit review</t>
  </si>
  <si>
    <t xml:space="preserve">SMU and size limit reports (x4)
Meetings with EZ members </t>
  </si>
  <si>
    <t>Recommendation to EDFV for SMU and size limit changes by 30 November 2016</t>
  </si>
  <si>
    <t>Size limit review</t>
  </si>
  <si>
    <t>FRAG implementation</t>
  </si>
  <si>
    <t>Engagement</t>
  </si>
  <si>
    <t>Size limit report
Meetings with CZ members</t>
  </si>
  <si>
    <t xml:space="preserve">FRAG terms of reference </t>
  </si>
  <si>
    <t>Diver workshop</t>
  </si>
  <si>
    <t>Recommendation to EDFV for size limit changes by 30 November 2016</t>
  </si>
  <si>
    <t>FRAG terms of reference approved by June 2017</t>
  </si>
  <si>
    <t>Support EZ research project on urchins</t>
  </si>
  <si>
    <t>Analysis and report</t>
  </si>
  <si>
    <t>Provide report by 30 January 2017</t>
  </si>
  <si>
    <t>July 2016.1</t>
  </si>
  <si>
    <t>Key performance indicator**</t>
  </si>
  <si>
    <t>Data collection, monitoring and analysis for stock assessment</t>
  </si>
  <si>
    <t>NIL</t>
  </si>
  <si>
    <t xml:space="preserve">Inspections are undertaken at any time in any location to ensure the level of compliance is proven to be at an acceptable level. </t>
  </si>
  <si>
    <t>Using intelligence targeted inspections conducted at fish receiver premises to maintain the integrity of the quota management system.</t>
  </si>
  <si>
    <t>The outcome of this activity maintains or raises a risk perception in the mind of any commercial fisher who is contemplating committing an offence. This leads to maximising voluntary compliance and creating a deterrent effect.</t>
  </si>
  <si>
    <t>Key performance indicator</t>
  </si>
  <si>
    <t>Operational management of marine and estuarine fisheries</t>
  </si>
  <si>
    <t>Quota catch recording services</t>
  </si>
  <si>
    <t>Administration of scallop balances at the processor level (i.e. monitoring and adjustment of quota balances, and other support services).</t>
  </si>
  <si>
    <r>
      <t>All monitoring and adjustment of scallop balances (incoming and outgoing) completed w</t>
    </r>
    <r>
      <rPr>
        <sz val="10"/>
        <color rgb="FF000000"/>
        <rFont val="Arial"/>
        <family val="2"/>
      </rPr>
      <t xml:space="preserve">ithin 24 hrs of receipt of documentation. </t>
    </r>
  </si>
  <si>
    <r>
      <t>Scallop balances (incoming and outgoing) completed w</t>
    </r>
    <r>
      <rPr>
        <sz val="10"/>
        <color rgb="FF000000"/>
        <rFont val="Arial"/>
        <family val="2"/>
      </rPr>
      <t xml:space="preserve">ithin 24 hrs of receipt </t>
    </r>
  </si>
  <si>
    <t>Nov 2016.3</t>
  </si>
  <si>
    <t>Comments</t>
  </si>
  <si>
    <t>Data collection, monitoring, analysis and advice to support fisheries management decision making</t>
  </si>
  <si>
    <t>Collect data using fisheries dependent sources</t>
  </si>
  <si>
    <t>Complete fisheries Victoria data collection by 16 September 2016</t>
  </si>
  <si>
    <t>Receive industry data by 18 October 2016</t>
  </si>
  <si>
    <t>Industry and FV data</t>
  </si>
  <si>
    <t>Complete an audit on fishery dependent data by 1 November 2016</t>
  </si>
  <si>
    <t>Complete analysis of fishery dependent data by 1 December 2016</t>
  </si>
  <si>
    <t>Stock assessment</t>
  </si>
  <si>
    <t>Draft stock assessment provided to Fisheries Manager by 1 December 2016</t>
  </si>
  <si>
    <t>Identify improvements</t>
  </si>
  <si>
    <t>Annual report with prioritised list of improvements for fisheries stock assessment</t>
  </si>
  <si>
    <t>Complete and deliver report by 1 December 2016</t>
  </si>
  <si>
    <t>Key initiatives</t>
  </si>
  <si>
    <t>Victoria's component to SAFS chapter on Giant Crab</t>
  </si>
  <si>
    <t>The GC chapter in the SAFS Report delivered by deadline agreed by FRDC.</t>
  </si>
  <si>
    <t>Operational Management</t>
  </si>
  <si>
    <t>Acknowledge all requests within 5 business days of receipt including providing date for completion.</t>
  </si>
  <si>
    <t xml:space="preserve">Using intelligence, targeted inspections conducted:
-        at sea, 
-        on land and,
-        at processor.
</t>
  </si>
  <si>
    <t xml:space="preserve">Using intelligence, targeted inspections conducted:
• at sea, and
• at landing,
to detect and deter non-compliance with legislation.
</t>
  </si>
  <si>
    <t xml:space="preserve">12,750
</t>
  </si>
  <si>
    <t>Set Catch Limits and Management Controls</t>
  </si>
  <si>
    <t>Coordinate review of information and analysis used to determine stock status in consultation with stakeholders</t>
  </si>
  <si>
    <t>Stock assessment meeting with industry/RAG to discuss draft</t>
  </si>
  <si>
    <t>RLRAG meeting held in December 2016 to discuss preliminary stock assessment report*</t>
  </si>
  <si>
    <t xml:space="preserve">Coordinate peer review of draft stock assessment </t>
  </si>
  <si>
    <t>Peer reviewed stock assessment</t>
  </si>
  <si>
    <t>Support for consultation activities
- Logistics
- Contract management</t>
  </si>
  <si>
    <t>Minimum two-week statutory consultation process</t>
  </si>
  <si>
    <t>Statutory consultation undertaken at least 30 days prior to the end of the fishing season.</t>
  </si>
  <si>
    <r>
      <t xml:space="preserve">Further Quota Orders and, if required, Fisheries Notices published in the </t>
    </r>
    <r>
      <rPr>
        <i/>
        <sz val="10"/>
        <color theme="1"/>
        <rFont val="Arial"/>
        <family val="2"/>
      </rPr>
      <t>Victoria Government Gazette</t>
    </r>
  </si>
  <si>
    <r>
      <t xml:space="preserve">Further Quota Orders and, if required, Fisheries Notices published in the </t>
    </r>
    <r>
      <rPr>
        <i/>
        <sz val="10"/>
        <color theme="1"/>
        <rFont val="Arial"/>
        <family val="2"/>
      </rPr>
      <t>Victoria Government Gazette</t>
    </r>
    <r>
      <rPr>
        <sz val="10"/>
        <color theme="1"/>
        <rFont val="Arial"/>
        <family val="2"/>
      </rPr>
      <t xml:space="preserve"> by 30 March 2017</t>
    </r>
  </si>
  <si>
    <t>Port visits at which management of the fishery, stock assessment results, and issues arising will be discussed with industry</t>
  </si>
  <si>
    <t xml:space="preserve">Conduct port meetings and or other agreed to meetings  </t>
  </si>
  <si>
    <t>Periodic meetings and/or contact between DEDJTR staff and nominated fishery stakeholder(s) as required</t>
  </si>
  <si>
    <t>Response to requests for information including stock assessment results.</t>
  </si>
  <si>
    <t>Manage the Rock Lobster and Giant Crab Resource Assessment Group (RLRAG)</t>
  </si>
  <si>
    <t>The RLRAG reviews stock assessments and approaches to managing the rock lobster fishery</t>
  </si>
  <si>
    <t>The RLRAG undertakes its work in accordance with the agreed work plan</t>
  </si>
  <si>
    <t>Manage the IMAS rock lobster and giant crab science contract</t>
  </si>
  <si>
    <t>Manage the IMAS rock lobster and giant crab science contract is managed in accordance with government procurement policy</t>
  </si>
  <si>
    <t>Contract deliverables are completed in accordance with the agreed schedule</t>
  </si>
  <si>
    <t>Operation of the C&amp;E Unit (Monitoring receipt of C&amp;E returns; entering of details in the database; checking accuracy; printing C&amp;E reports as required)</t>
  </si>
  <si>
    <t>All data entered in the data base within 3 working days of receipt of dockets.</t>
  </si>
  <si>
    <t>All requests for Giant Crab data provided within 5 working days.</t>
  </si>
  <si>
    <t>Administration of fisheries quota accounting (Monitoring and adjustment of quota balances via in-person reporting and IVR).</t>
  </si>
  <si>
    <t>All quota balances adjusted within 24 hours of receipt of documentation.</t>
  </si>
  <si>
    <t>Monitoring and adjustment of quota  (follow up on over quota, incomplete reports, and receive calls from fishers when they experience difficulties with IVR)</t>
  </si>
  <si>
    <t>Supply documentation to licence holders and operators throughout the season (CDR books, coff register books, quota statements)</t>
  </si>
  <si>
    <t xml:space="preserve">Send out new documentation to licence holders at completion of licence renewal. </t>
  </si>
  <si>
    <t>Process quota transfers and provide clearance to commercial licensing for licence variations (operators, coffs etc)</t>
  </si>
  <si>
    <t>Assist compliance officers by providing reports and information, also prepare documentation of court procedures.</t>
  </si>
  <si>
    <t>Complete an audit on fishery dependent and independent data by 1 November 2016</t>
  </si>
  <si>
    <t>Complete analysis of fishery independent and dependent data trends by 1 December 2016</t>
  </si>
  <si>
    <t>Include latest fisheries data, up to and including February, in the stock assessment by 30 April 2017</t>
  </si>
  <si>
    <t>Summary of Industry perspectives relevant to stock assessment</t>
  </si>
  <si>
    <t>Incorporate information provided by industry into assessment.  Must be received by 1 December 2016 for distribution to members prior to RAG</t>
  </si>
  <si>
    <t>In consultation with Industry, develop an approach to using data loggers in the Rock Lobster Fishery</t>
  </si>
  <si>
    <t>Trial of data loggers for the Rock Lobster Fishery</t>
  </si>
  <si>
    <t>In consultation with industry and external contractor, develop a data visualisation project</t>
  </si>
  <si>
    <t>Contractor presents prototype of interactive web-based stock assessment report at RLRAG meeting in 2017</t>
  </si>
  <si>
    <t xml:space="preserve">Inspections are undertaken at any time in any location to ensure compliance.  This involves: 
- Enforcement of size limits.
- Enforcement of take-area reporting.
- Enforcement of take when allocated quota holding is reached.
</t>
  </si>
  <si>
    <t xml:space="preserve">Using intelligence, targeted inspections conducted:
-   at sea, 
-   on land and,
-   at processor.
</t>
  </si>
  <si>
    <t>N/A for 2016-17</t>
  </si>
  <si>
    <t>Preparation of supporting information for decision-making on catch limits and management controls</t>
  </si>
  <si>
    <t>N/A for 2016/17</t>
  </si>
  <si>
    <t>Port visits (3/year) at which management of the fishery, stock assessment results, and issues arising will be discussed with industry</t>
  </si>
  <si>
    <t>Schedule port meetings and or other agreed to meetings is met (schedule TBC with VRLA)</t>
  </si>
  <si>
    <t>Periodic meetings and/or contact between DEDJTR staff and nominated fishery stakeholder(s) as required.</t>
  </si>
  <si>
    <t>Trial of data loggers and wet tags designed and contracted by March 2017</t>
  </si>
  <si>
    <t>Prototype of new model due for testing in 2017*.</t>
  </si>
  <si>
    <t>In consultation with Industry, develop an approach to using e-logbooks in the Rock Lobster Fishery</t>
  </si>
  <si>
    <t>Project for trialling e-log books for the Rock Lobster Fishery designed</t>
  </si>
  <si>
    <t xml:space="preserve">Project plan designed by 30 June 2017 </t>
  </si>
  <si>
    <t>Facilitate on behalf of industry, a Funding Agreement between Southern Rock Lobster Limited (SRL) and Fisheries Victoria</t>
  </si>
  <si>
    <t>A  funding agreement between SRL and Fisheries Victoria is established and funded through cost recovery levies</t>
  </si>
  <si>
    <t>Agreement signed by 30 October 2016</t>
  </si>
  <si>
    <t>All requests for rock lobster data provided within 5 working days.</t>
  </si>
  <si>
    <t>Monitoring and adjustment of quota  (follow up on over quota, incomplete reports, and receive calls from fishers when they experience difficulties with IVR).</t>
  </si>
  <si>
    <t>Updated stock assessment</t>
  </si>
  <si>
    <t>Trial of data loggers for the Rock Lobster Fishery to commence in November*</t>
  </si>
  <si>
    <t>Data logger trial design developed and implemented by November 2016*</t>
  </si>
  <si>
    <t>Trial of e-log books for the Rock Lobster Fishery</t>
  </si>
  <si>
    <t>Design of e-log book program developed and implemented (Date TBC with VRLA)</t>
  </si>
  <si>
    <t>Develop a recreational rock lobster tagging program that will be used to estimate zonal recreational harvest (not cost recoverable)</t>
  </si>
  <si>
    <t>Recreational rock lobster tagging program</t>
  </si>
  <si>
    <t>Development and begin implementation of tagging for recreational rock lobster fishing by 30 June 2017</t>
  </si>
  <si>
    <t>Complete harvest strategy (not cost recoverable)</t>
  </si>
  <si>
    <t>Harvest Strategy</t>
  </si>
  <si>
    <t>New CPUE based harvest strategy implemented by 30 June 2017</t>
  </si>
  <si>
    <r>
      <t>Stock assessment delivered to stakeholders in March 2017</t>
    </r>
    <r>
      <rPr>
        <vertAlign val="superscript"/>
        <sz val="10"/>
        <color theme="1"/>
        <rFont val="Arial"/>
        <family val="2"/>
      </rPr>
      <t>*</t>
    </r>
  </si>
  <si>
    <t>Key Initiatives</t>
  </si>
  <si>
    <t>Rec%</t>
  </si>
  <si>
    <t>Rec. %</t>
  </si>
  <si>
    <t>Data collection, monitoring, analysis and advice to support fisheries management decision making.</t>
  </si>
  <si>
    <t>Analyse data to assess the status of the stocks.</t>
  </si>
  <si>
    <t>Annual reporting of catch and effort data and Stock Status for key species.</t>
  </si>
  <si>
    <t>Provided annual catch and effort data assessment report to the Manager by 1 March  2017.</t>
  </si>
  <si>
    <t>Annual reporting of black bream  pre-recruit survey and commercial catch sampling.</t>
  </si>
  <si>
    <t>Provided annual pre-recruit survey and commercial catch sampling reports to the Manager by 30 June 2017.</t>
  </si>
  <si>
    <t xml:space="preserve">Identify improvements. </t>
  </si>
  <si>
    <t>Annual report with prioritized list of improvements for fisheries stock assessment.</t>
  </si>
  <si>
    <t>Complete and deliver report provided to the Manager by 30 June 2017.</t>
  </si>
  <si>
    <t>Support key initiatives.</t>
  </si>
  <si>
    <t xml:space="preserve">Reference points </t>
  </si>
  <si>
    <t>Reference points developed for use by fisheries managers by 30 June 2017.</t>
  </si>
  <si>
    <t>Respond to stakeholder requests for information.</t>
  </si>
  <si>
    <t>Response.</t>
  </si>
  <si>
    <t xml:space="preserve">The outcome of this activity maintains or raises a risk perception in the mind of any commercial fisher who is contemplating committing an offence. </t>
  </si>
  <si>
    <t>Coordinate review of information and analysis used to determine stock status and consultation with stakeholders</t>
  </si>
  <si>
    <t>Meeting with industry to discuss draft stock/fishery status report</t>
  </si>
  <si>
    <t>Meeting with industry to discuss draft stock/fishery status report held by 30 May 2017*</t>
  </si>
  <si>
    <t>Support for consultation activities
  - Logistics</t>
  </si>
  <si>
    <t>Undertake consultation with stakeholders on outcomes of stock status report</t>
  </si>
  <si>
    <t>Meeting invitations sent to stakeholders at least four weeks before meeting date</t>
  </si>
  <si>
    <t>Management meeting with stakeholders within eight weeks of stock status report being produced</t>
  </si>
  <si>
    <t>Stock status report</t>
  </si>
  <si>
    <t>Stock status report produced by 30 June 2017</t>
  </si>
  <si>
    <t>Statutory consultation documents sent to stakeholders</t>
  </si>
  <si>
    <t>Submissions responded to within one week of decision being made</t>
  </si>
  <si>
    <t>Regularly engage with stakeholders to understand the status of the fishery</t>
  </si>
  <si>
    <t>Liaise with Seafood Industry Victoria quarterly to identify stakeholder issues</t>
  </si>
  <si>
    <t>Response to requests for information, stock assessment results,</t>
  </si>
  <si>
    <t>Develop guidelines for developing reference points to inform management of Victoria’s bay and inlet fisheries</t>
  </si>
  <si>
    <t>Management objectives and reference points for bay and inlet fisheries</t>
  </si>
  <si>
    <t>Management Objectives and Reference points implemented by fisheries management to manage the fisheries by 30 June 2017</t>
  </si>
  <si>
    <t>Consult with stakeholders over management objectives and reference points</t>
  </si>
  <si>
    <t>Licence Administration Services</t>
  </si>
  <si>
    <t>Commercial Catch and Effort</t>
  </si>
  <si>
    <t>Operation of the C&amp;E Unit (Monitoring receipt of C&amp;E returns; entering of details in the database; checking accuracy; printing C&amp;E reports as required).</t>
  </si>
  <si>
    <t>Data entered within 3 working days of receipt of dockets.</t>
  </si>
  <si>
    <t>All requests for the Corner Inlet Fishery data provided within 5 working days.</t>
  </si>
  <si>
    <t xml:space="preserve">Requests provided within 5 working days. </t>
  </si>
  <si>
    <t>Cost Recovery Administration Services</t>
  </si>
  <si>
    <t>All requests for data provided within 5 working days.</t>
  </si>
  <si>
    <t xml:space="preserve">Quota catch recording services </t>
  </si>
  <si>
    <t>All quota balances adjusted within 24 hrs of receipt of documentation.</t>
  </si>
  <si>
    <t>Comment</t>
  </si>
  <si>
    <t>Traffic Light</t>
  </si>
  <si>
    <t>On track</t>
  </si>
  <si>
    <t>Issue</t>
  </si>
  <si>
    <t>At risk</t>
  </si>
  <si>
    <t>Applications (e.g. Fish Receiver applications) processed within 5 working days within receipt of required documents (Trader Number Requests responded to within 24 hours).</t>
  </si>
  <si>
    <t>Orders and supplies e.g. ATC books, Small Sales Return books, pre-paid envelopes (sent via registered post or express mail) completed with 2 working days of request.</t>
  </si>
  <si>
    <t>Orders competed within 5 working days.</t>
  </si>
  <si>
    <t>Applications processed within 5 working days.</t>
  </si>
  <si>
    <t>Discrepancies notified within 5 working days.</t>
  </si>
  <si>
    <t xml:space="preserve">Receivers informed of ATC discrepancies in writing, and FILS updated with written requested changes within 5 working days of receiving required documentation. </t>
  </si>
  <si>
    <t xml:space="preserve">All monitoring and adjustment of abalone balances (incoming and outgoing) completed within 24 hrs of receipt of documentation. 
</t>
  </si>
  <si>
    <t>Confirmation of WEB information on Abalone Transfer Certificates (ATC’s), and data entered into FILS within 5 working days of receipt of required documentation.</t>
  </si>
  <si>
    <t xml:space="preserve">Abalone balances completed within 24hrs of receipt of documentation
</t>
  </si>
  <si>
    <t>FILS updated within 5 working days.</t>
  </si>
  <si>
    <t>N/A</t>
  </si>
  <si>
    <t>Delay in Chair approval</t>
  </si>
  <si>
    <t>FCRSC meeting agenda and papers circulated in advance of meetings.</t>
  </si>
  <si>
    <t>FCRSC minutes prepared and circulated after meetings.</t>
  </si>
  <si>
    <t>TBA</t>
  </si>
  <si>
    <t>Meeting held in January 2017</t>
  </si>
  <si>
    <t>N/A but cell does not allow this value to be added. Needs to be unlocked.</t>
  </si>
  <si>
    <t>"</t>
  </si>
  <si>
    <t>TBA- see previous comment</t>
  </si>
  <si>
    <t>Stock assessment report and invitations to stakeholders to attend TACC setting workshop provided to industry</t>
  </si>
  <si>
    <t>Stock assessment report delivered to stakeholders at least two weeks prior to the TACC consultation forum</t>
  </si>
  <si>
    <t>Meeting invitations sent to stakeholders at least two weeks before meeting date</t>
  </si>
  <si>
    <t>TACC workshop held in agreed location(s)</t>
  </si>
  <si>
    <t>Stock assessment workshop(s) held.</t>
  </si>
  <si>
    <t>Support for consultation activities
  - Logistics
  - Contracts</t>
  </si>
  <si>
    <t>No plan was agreed</t>
  </si>
  <si>
    <t>Delays with ToR meant this was delayed until October 2016</t>
  </si>
  <si>
    <t>Delayed until January 2017 due to RAG meeting schedule</t>
  </si>
  <si>
    <t>Fisheries Victoria and industry have agreed that research services will not be provided to the Ocean Scallop fishery</t>
  </si>
  <si>
    <t>Catch and effort data analysis will comenced in November</t>
  </si>
  <si>
    <t>Assessment is scheduled for April</t>
  </si>
  <si>
    <t>To be developed as part of Assessment</t>
  </si>
  <si>
    <t>No requests</t>
  </si>
  <si>
    <t>To be reported in February  as part of Harvest Strategy development work</t>
  </si>
  <si>
    <t>To be reported in February as part of Harvest Strategy development work</t>
  </si>
  <si>
    <t>no requests</t>
  </si>
  <si>
    <t>no requests to date</t>
  </si>
  <si>
    <t xml:space="preserve">Licience has not been active for several year therefore preventing stock status repoting </t>
  </si>
  <si>
    <t xml:space="preserve">as per  issue above </t>
  </si>
  <si>
    <t>Not met</t>
  </si>
  <si>
    <t>Review stock assessment report</t>
  </si>
  <si>
    <t>Review of stock assessment report completed by 30 January 2017</t>
  </si>
  <si>
    <t>QAQC of stock assessment process</t>
  </si>
  <si>
    <t>Onboard observers for the survey</t>
  </si>
  <si>
    <t>Report for June 2016 bream survey has been provided to manager</t>
  </si>
  <si>
    <t>Delayed</t>
  </si>
  <si>
    <r>
      <rPr>
        <b/>
        <u/>
        <sz val="14"/>
        <color theme="1"/>
        <rFont val="Arial"/>
        <family val="2"/>
      </rPr>
      <t xml:space="preserve"> Abalone Western Zone Fishery</t>
    </r>
    <r>
      <rPr>
        <b/>
        <sz val="14"/>
        <color theme="1"/>
        <rFont val="Arial"/>
        <family val="2"/>
      </rPr>
      <t xml:space="preserve"> - Mid-year Cost Recovery Report 2016/17</t>
    </r>
  </si>
  <si>
    <r>
      <rPr>
        <b/>
        <u/>
        <sz val="14"/>
        <color theme="1"/>
        <rFont val="Arial"/>
        <family val="2"/>
      </rPr>
      <t>Fish Receivers Scallops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</si>
  <si>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Giant Crab Fishery</t>
    </r>
    <r>
      <rPr>
        <b/>
        <sz val="14"/>
        <color theme="1"/>
        <rFont val="Arial"/>
        <family val="2"/>
      </rPr>
      <t xml:space="preserve"> - Mid-year Cost Recovery Report 2016/17</t>
    </r>
  </si>
  <si>
    <r>
      <rPr>
        <b/>
        <u/>
        <sz val="14"/>
        <color theme="1"/>
        <rFont val="Arial"/>
        <family val="2"/>
      </rPr>
      <t>Rock  Lobster Western Zone Fishery</t>
    </r>
    <r>
      <rPr>
        <b/>
        <sz val="14"/>
        <color theme="1"/>
        <rFont val="Arial"/>
        <family val="2"/>
      </rPr>
      <t xml:space="preserve"> - Mid-year Cost Recovery Report 2016/17</t>
    </r>
  </si>
  <si>
    <t>Rock Lobster Eastern Zone Fishery - Mid-year Cost Recovery Report 2016/17</t>
  </si>
  <si>
    <r>
      <rPr>
        <b/>
        <u/>
        <sz val="14"/>
        <color theme="1"/>
        <rFont val="Arial"/>
        <family val="2"/>
      </rPr>
      <t>Scallop (Ocean)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</si>
  <si>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Westernport/Port Phillip Bay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</si>
  <si>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Wrasse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</si>
  <si>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Trawl (Inshore)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</si>
  <si>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Eel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</si>
  <si>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Ocean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</si>
  <si>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Bait (General)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</si>
  <si>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Gippsland Lakes Mussel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</si>
  <si>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PPB Mussel Dive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</si>
  <si>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Snowy River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</si>
  <si>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t>Sydenham Inlet (Bait) Fishery - Mid-year Cost Recovery Report 2016/17</t>
  </si>
  <si>
    <r>
      <rPr>
        <b/>
        <u/>
        <sz val="14"/>
        <color theme="1"/>
        <rFont val="Arial"/>
        <family val="2"/>
      </rPr>
      <t>Mallacoota Lower Lake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</si>
  <si>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Lake Tyers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</si>
  <si>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Gippsland Lakes (Bait)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</si>
  <si>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Gippsland Lakes</t>
    </r>
    <r>
      <rPr>
        <b/>
        <sz val="14"/>
        <color theme="1"/>
        <rFont val="Arial"/>
        <family val="2"/>
      </rPr>
      <t xml:space="preserve"> – Mid-year Cost Recovery Report 2016/17</t>
    </r>
  </si>
  <si>
    <t>Corner Inlet Fishery - Mid-year Cost Recovery Report 2016/17</t>
  </si>
  <si>
    <r>
      <rPr>
        <b/>
        <u/>
        <sz val="14"/>
        <color theme="1"/>
        <rFont val="Arial"/>
        <family val="2"/>
      </rPr>
      <t>Scallop Dive (PPB)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</si>
  <si>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u/>
        <sz val="14"/>
        <color theme="1"/>
        <rFont val="Arial"/>
        <family val="2"/>
      </rPr>
      <t>Fish Receivers (Abalone) Fishery</t>
    </r>
    <r>
      <rPr>
        <b/>
        <sz val="14"/>
        <color theme="1"/>
        <rFont val="Arial"/>
        <family val="2"/>
      </rPr>
      <t xml:space="preserve"> – Mid-year Cost Recovery Report 2016/17</t>
    </r>
  </si>
  <si>
    <r>
      <rPr>
        <b/>
        <sz val="10"/>
        <color theme="1"/>
        <rFont val="Arial"/>
        <family val="2"/>
      </rPr>
      <t>Receivers (Processors)</t>
    </r>
    <r>
      <rPr>
        <sz val="10"/>
        <color theme="1"/>
        <rFont val="Arial"/>
        <family val="2"/>
      </rPr>
      <t xml:space="preserve">
Administration of abalone balances at the processor level (i.e. monitoring and adjustment of quota balances, and other support services).</t>
    </r>
  </si>
  <si>
    <t>4.1.1 Quota catch recording services</t>
  </si>
  <si>
    <t>4.1.2 Cost recovery administration</t>
  </si>
  <si>
    <t>2.1 Inspections of licenced or authorised commercial fishers</t>
  </si>
  <si>
    <t>All requests for the Scallop (Ocean) Fishery data provided within 5 working days.</t>
  </si>
  <si>
    <t>All requests for the Westernport/Port Phillip Bay Fishery data provided within 5 working days.</t>
  </si>
  <si>
    <t>All requests for the Wrasse Inlet Fishery data provided within 5 working days.</t>
  </si>
  <si>
    <t>All requests for the Sea Urchin Fishery data provided within 5 working days.</t>
  </si>
  <si>
    <t>All requests for the Trawl (inshore) Fishery data provided within 5 working days.</t>
  </si>
  <si>
    <t>All requests for the Ocean Fishery data provided within 5 working days.</t>
  </si>
  <si>
    <t>All requests for the Bait General Fishery data provided within 5 working days.</t>
  </si>
  <si>
    <t>All requests for the Gippsland Lakes (Bait) Fishery data provided within 5 working days.</t>
  </si>
  <si>
    <t>All requests for the PPB Mussel (Bait) Fishery data provided within 5 working days.</t>
  </si>
  <si>
    <t>All requests for the Snowy River (Bait) Fishery data provided within 5 working days.</t>
  </si>
  <si>
    <t>All requests for the Sydenham Inlet (Bait) Fishery data provided within 5 working days.</t>
  </si>
  <si>
    <t>All requests for the Mallacoota Lower Lake (Bait) Fishery data provided within 5 working days.</t>
  </si>
  <si>
    <t>All requests for the Lake Tyers (Bait) Fishery data provided within 5 working days.</t>
  </si>
  <si>
    <t>All requests for the Gippsland Lakes Fishery data provided within 5 working days.</t>
  </si>
  <si>
    <r>
      <rPr>
        <b/>
        <u/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Abalone Eastern Zone Fishery - Mid-year Cost Recovery Report 2016/17</t>
    </r>
  </si>
  <si>
    <t xml:space="preserve">Inspections are undertaken at any time in any location to ensure compliance. This involves: 
-      Enforcement of size limits at the reef code level where there is clear differentiation between reefs (1 by regulation).
-      Enforcement of take-area reporting.
-      Enforcement of take when zonal TACC or allocated quota holding is reached.
</t>
  </si>
  <si>
    <t xml:space="preserve"> Abalone Central Zone Fishery - Mid-year Cost Recovery Report 2016/17</t>
  </si>
  <si>
    <t>Contractor presents prototype of interactive web-based stock assessment report at RLRAG meeting in 2017.</t>
  </si>
  <si>
    <t>Delayed until Jan 2017 due to RAG meeting schedule</t>
  </si>
  <si>
    <t>Incorporate information provided by industry into assessment. Must be received by 1 Dec 2016 for distribution to members prior to RAG</t>
  </si>
  <si>
    <t>Administration of fisheries quota accounting (Monitoring &amp; adjustment of quota balances via in-person reporting &amp; IVR).</t>
  </si>
  <si>
    <t>Port visits (3/year) where management of fishery, stock assessment, and other issues will be discussed with industry</t>
  </si>
  <si>
    <t>Manage IMAS rock lobster and giant crab science contract in accordance with govt procurement policy</t>
  </si>
  <si>
    <t>Manage the IMAS rock lobster and giant crab science contract in accordance with govt procurement policy</t>
  </si>
  <si>
    <t xml:space="preserve">Inspections are undertaken at any time in any location to ensure compliance.  This involves: 
- Enforcement of size limits.
- Enforcement of take-area reporting.
- Enforcement of take when allocated quota holding reached.
</t>
  </si>
  <si>
    <t>Management Objectives and Reference points implemented by fisheries management by 30 June 2017</t>
  </si>
  <si>
    <t>Response to requests for information, stock assessment results</t>
  </si>
  <si>
    <t>Consult with stakeholders over management objectives &amp; reference points</t>
  </si>
  <si>
    <t xml:space="preserve"> Survey field work will be undertaken in October (King George whiting) &amp; March (snapper)</t>
  </si>
  <si>
    <t>Liaise with Seafood Industry Victoria quarterly to identify stakeholder issues.</t>
  </si>
  <si>
    <t>Acknowledge all requests within five business days of receipt including providing date for completion.</t>
  </si>
  <si>
    <t>Management Objectives and Reference points implemented by fisheries management to manage the fisheries by 30 June 2017.</t>
  </si>
  <si>
    <t>Management meeting with stakeholders within eight weeks of stock status report being produced.</t>
  </si>
  <si>
    <t>Sea Urchin Fishery – Mid-year Cost Recovery Report 2016/17</t>
  </si>
  <si>
    <t>Provided annual catch and effort data assessment report to the Manager by 1 March 2017.</t>
  </si>
  <si>
    <t>Assessment is scheduled for April 2017</t>
  </si>
  <si>
    <t>Catch and effort data analysis will comence in Nov 2016</t>
  </si>
  <si>
    <t>All requests for Eel Fishery data provided within 5 working days.</t>
  </si>
  <si>
    <t>Response to requests for information, stock assessment results.</t>
  </si>
  <si>
    <t xml:space="preserve">Licence has not been active for several year therefore preventing stock status reporting </t>
  </si>
  <si>
    <t>Consult with stakeholders over management objectives and reference points.</t>
  </si>
  <si>
    <t>Catch and effort data analysis will comenced in Nov.</t>
  </si>
  <si>
    <t>Prepare and submit supporting information for decision-making on catch limits and management controls.</t>
  </si>
  <si>
    <t xml:space="preserve"> Survey field work will be undertaken in Oct for King George whiting (in PPB)</t>
  </si>
  <si>
    <t>Stock assessment delivered to stakeholders in March 2017</t>
  </si>
  <si>
    <t xml:space="preserve">Inspections are undertaken at any time in any location to ensure compliance.  This involves: 
-        Enforcement of size limits.
-        Enforcement of take-area reporting.
-        Enforcement of take when allocated quota holding reached.
</t>
  </si>
  <si>
    <r>
      <t xml:space="preserve">Further Quota Orders, and if required, Fisheries Notices published in </t>
    </r>
    <r>
      <rPr>
        <i/>
        <sz val="10"/>
        <color theme="1"/>
        <rFont val="Arial"/>
        <family val="2"/>
      </rPr>
      <t>Victoria Government Gazette</t>
    </r>
    <r>
      <rPr>
        <sz val="10"/>
        <color theme="1"/>
        <rFont val="Arial"/>
        <family val="2"/>
      </rPr>
      <t xml:space="preserve"> by 30 March 2017</t>
    </r>
  </si>
  <si>
    <t>Quota balances adjusted within 24 hrs of receipt of required documentation.</t>
  </si>
  <si>
    <t>Data entered in to FILS within 5 working days of receipt of required documentation.</t>
  </si>
  <si>
    <t>Catch reports and Quota statements supplied to quota holders within 2 working days of the request.</t>
  </si>
  <si>
    <t>Monthly catch and statistics reports provided to management within 5 working days of the end of the month.</t>
  </si>
  <si>
    <t>Bin Tags, Abalone Docket books, pre-paid envelopes, etc. despatched to divers within 2 working days of request (when supplies on hand).</t>
  </si>
  <si>
    <t>Duty officer provided 24 hours per day.</t>
  </si>
  <si>
    <t>Number of inspections for the Central Zone reported annually</t>
  </si>
  <si>
    <t>Number of inspections for the Eastern Zone reported annually</t>
  </si>
  <si>
    <t>Number of inspections for the Western Zone reported annually</t>
  </si>
  <si>
    <t>Number of inspections for the Fish Receivers (Scallop) reported annually</t>
  </si>
  <si>
    <t>Number of inspections for the Fish Receivers (Abalone) reported annually</t>
  </si>
  <si>
    <t>Number of inspections for Giant Crab reported annually</t>
  </si>
  <si>
    <t>Number of inspections for Rock Lobster (Western Zone) reported annually</t>
  </si>
  <si>
    <t>Number of inspections for Rock Lobster (Eastern Zone) reported annually</t>
  </si>
  <si>
    <t>Number of inspections for Scallop (Ocean) reported annually</t>
  </si>
  <si>
    <t>Number of inspections for Westernport/Port Phillip Bay reported annually</t>
  </si>
  <si>
    <t>Number of inspections for Wrasse reported annually</t>
  </si>
  <si>
    <t>Number of inspections for Sea Urchin reported annually</t>
  </si>
  <si>
    <t>Number of inspections for Inshore Trawl reported annually</t>
  </si>
  <si>
    <t>Number of inspections for Eels reported annually</t>
  </si>
  <si>
    <t>Number of inspections for Ocean Access reported annually</t>
  </si>
  <si>
    <t>Number of inspections for Bait (General) reported annually</t>
  </si>
  <si>
    <t>Number of inspections for Bait (Gippsland Lakes Mussel) reported annually</t>
  </si>
  <si>
    <t>Number of inspections for Bait (Port Phillip Bay Mussel) reported annually</t>
  </si>
  <si>
    <t>Number of inspections for Bait (Snowy River) reported annually</t>
  </si>
  <si>
    <t>Number of inspections for Bait (Sydenham Inlet) reported annually</t>
  </si>
  <si>
    <t>Number of inspections for Bait (Mallacoota Lower Lake) reported annually</t>
  </si>
  <si>
    <t>Number of inspections for Bait (Lake Tyers) reported annually</t>
  </si>
  <si>
    <t>Number of inspections for Bait (Gippsland Lakes) reported annually</t>
  </si>
  <si>
    <t>Number of inspections for Gippsland Lakes reported annually</t>
  </si>
  <si>
    <t>Number of inspections for Corner Inlet reported annually</t>
  </si>
  <si>
    <t>Number of inspections for Scallop Dive (Port Phillip Bay) reported annually</t>
  </si>
  <si>
    <t>Review provided to industry and FV by 24 October 2016 and consequent actions taken as agreed at Abalone WG.</t>
  </si>
  <si>
    <t>Peer reviewed stock assessment report delivered to stakeholders by 23 November  2016</t>
  </si>
  <si>
    <t>TACC workshop held 7 December 2017</t>
  </si>
  <si>
    <t>Hold diver workshop by 30 November 2016</t>
  </si>
  <si>
    <t>Version 2016/17.3</t>
  </si>
  <si>
    <t>1. Fisheries Management Services</t>
  </si>
  <si>
    <t>1.1 Operational Management of fisheries</t>
  </si>
  <si>
    <t>Prepare and provide management advice to the Fisheries Victoria Executive for decision-making.</t>
  </si>
  <si>
    <t>Respond to emerging issues in fisheries management.</t>
  </si>
  <si>
    <t>Implement management changes that ensure the sustainability of the fishery.</t>
  </si>
  <si>
    <t>Proactively engage with stakeholders and manage relationships to foster improved collaborative approach to management and progress agreed initiatives.</t>
  </si>
  <si>
    <t>Regularly engage with stakeholders to understand the status of the fishery and set priorities for work.</t>
  </si>
  <si>
    <t>Liaise with Seafood Industry Victoria quarterly to identify stakeholder issues, maintain an issues log and follow up on issues.</t>
  </si>
  <si>
    <t>Preparation of material for stakeholder consultation and logistics for organising meetings.</t>
  </si>
  <si>
    <t>Meeting/ consultation with stakeholders on the management response to stock status report.</t>
  </si>
  <si>
    <t>Management meeting with stakeholders by 31 Mar 2017.</t>
  </si>
  <si>
    <t>Response to requests for information from stakeholders.</t>
  </si>
  <si>
    <t>1.2 Key Initiatives</t>
  </si>
  <si>
    <t>Develop guidelines for developing reference points to inform management of Victoria’s fisheries.</t>
  </si>
  <si>
    <t>Management objectives and reference points for the Purse Seine Ocean fishery.</t>
  </si>
  <si>
    <t>Management objectives and reference points implemented by fisheries management to manage the fisheries by 31 Mar 2017.</t>
  </si>
  <si>
    <t>2. Compliance Services</t>
  </si>
  <si>
    <t>Number of inspections reported annually</t>
  </si>
  <si>
    <t>3. Research Services</t>
  </si>
  <si>
    <t>3.1 Data collection, monitoring, analysis and advice to support fisheries management decision making.</t>
  </si>
  <si>
    <t>Complete and deliver report provided to the fishery manager by 31 Mar 2017</t>
  </si>
  <si>
    <t>Reference points developed for use by fisheries managers by 31 Mar 2017</t>
  </si>
  <si>
    <t>Acknowledge all requests within 5 business days of receipt including providing date for completion</t>
  </si>
  <si>
    <t>4. Administration Services</t>
  </si>
  <si>
    <t>4.1 Licence Administration Services</t>
  </si>
  <si>
    <t>4.1.1 Commercial Catch and Effort</t>
  </si>
  <si>
    <t>All requests for the Purse Seine (Ocean) Fishery data provided within 5 working days.</t>
  </si>
  <si>
    <t>4.2 Cost Recovery Administration Services</t>
  </si>
  <si>
    <t>4.2.1 Cost recovery administration</t>
  </si>
  <si>
    <r>
      <rPr>
        <b/>
        <u/>
        <sz val="14"/>
        <color theme="1"/>
        <rFont val="Arial"/>
        <family val="2"/>
      </rPr>
      <t>Purse Seine Ocean Fishery</t>
    </r>
    <r>
      <rPr>
        <b/>
        <sz val="14"/>
        <color theme="1"/>
        <rFont val="Arial"/>
        <family val="2"/>
      </rPr>
      <t xml:space="preserve"> – Mid-year Report 2016/17</t>
    </r>
  </si>
  <si>
    <t>Annual stock status report provided to the fishery manager by 31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</si>
</sst>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[Red]\-#,##0\ "/>
    <numFmt numFmtId="166" formatCode="_-* #,##0_-;\-* #,##0_-;_-* &quot;-&quot;??_-;_-@_-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ymbol"/>
      <family val="1"/>
      <charset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Arial"/>
      <family val="2"/>
    </font>
    <font>
      <vertAlign val="superscript"/>
      <sz val="10"/>
      <color theme="1"/>
      <name val="Arial"/>
      <family val="2"/>
    </font>
    <font>
      <u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6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5" fontId="5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/>
    <xf numFmtId="0" fontId="4" fillId="0" borderId="32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0" fillId="13" borderId="35" xfId="0" applyFill="1" applyBorder="1"/>
    <xf numFmtId="0" fontId="10" fillId="13" borderId="35" xfId="0" applyFont="1" applyFill="1" applyBorder="1" applyAlignment="1">
      <alignment vertical="top" wrapText="1"/>
    </xf>
    <xf numFmtId="0" fontId="11" fillId="13" borderId="35" xfId="0" applyFont="1" applyFill="1" applyBorder="1" applyAlignment="1">
      <alignment horizontal="left" vertical="top" wrapText="1"/>
    </xf>
    <xf numFmtId="0" fontId="4" fillId="13" borderId="35" xfId="0" applyFont="1" applyFill="1" applyBorder="1" applyAlignment="1">
      <alignment horizontal="center" vertical="center" wrapText="1"/>
    </xf>
    <xf numFmtId="0" fontId="4" fillId="13" borderId="35" xfId="0" applyFont="1" applyFill="1" applyBorder="1"/>
    <xf numFmtId="0" fontId="4" fillId="13" borderId="3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4" fillId="0" borderId="25" xfId="0" applyFont="1" applyBorder="1" applyAlignment="1">
      <alignment vertical="top" wrapText="1"/>
    </xf>
    <xf numFmtId="0" fontId="4" fillId="0" borderId="3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right" vertical="center"/>
    </xf>
    <xf numFmtId="0" fontId="7" fillId="13" borderId="34" xfId="0" applyFont="1" applyFill="1" applyBorder="1" applyAlignment="1">
      <alignment vertical="center"/>
    </xf>
    <xf numFmtId="0" fontId="7" fillId="10" borderId="15" xfId="0" applyFont="1" applyFill="1" applyBorder="1"/>
    <xf numFmtId="0" fontId="0" fillId="10" borderId="0" xfId="0" applyFill="1" applyBorder="1"/>
    <xf numFmtId="0" fontId="0" fillId="10" borderId="19" xfId="0" applyFill="1" applyBorder="1"/>
    <xf numFmtId="0" fontId="7" fillId="12" borderId="24" xfId="0" applyFont="1" applyFill="1" applyBorder="1"/>
    <xf numFmtId="0" fontId="0" fillId="12" borderId="38" xfId="0" applyFill="1" applyBorder="1"/>
    <xf numFmtId="0" fontId="0" fillId="12" borderId="26" xfId="0" applyFill="1" applyBorder="1"/>
    <xf numFmtId="0" fontId="3" fillId="5" borderId="44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8" borderId="34" xfId="0" applyFont="1" applyFill="1" applyBorder="1"/>
    <xf numFmtId="0" fontId="0" fillId="8" borderId="35" xfId="0" applyFill="1" applyBorder="1"/>
    <xf numFmtId="0" fontId="0" fillId="8" borderId="31" xfId="0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7" fillId="2" borderId="34" xfId="0" applyFont="1" applyFill="1" applyBorder="1"/>
    <xf numFmtId="0" fontId="8" fillId="2" borderId="35" xfId="0" applyFont="1" applyFill="1" applyBorder="1"/>
    <xf numFmtId="0" fontId="8" fillId="2" borderId="31" xfId="0" applyFont="1" applyFill="1" applyBorder="1"/>
    <xf numFmtId="0" fontId="6" fillId="0" borderId="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right" vertical="top"/>
    </xf>
    <xf numFmtId="0" fontId="13" fillId="0" borderId="0" xfId="0" applyFont="1"/>
    <xf numFmtId="0" fontId="4" fillId="0" borderId="4" xfId="0" applyFont="1" applyBorder="1" applyAlignment="1">
      <alignment horizontal="left" vertical="top" wrapText="1"/>
    </xf>
    <xf numFmtId="164" fontId="4" fillId="0" borderId="27" xfId="1" applyNumberFormat="1" applyFont="1" applyBorder="1" applyAlignment="1">
      <alignment vertical="top" wrapText="1"/>
    </xf>
    <xf numFmtId="164" fontId="4" fillId="0" borderId="32" xfId="1" applyNumberFormat="1" applyFont="1" applyBorder="1" applyAlignment="1">
      <alignment vertical="center"/>
    </xf>
    <xf numFmtId="164" fontId="15" fillId="0" borderId="28" xfId="1" applyNumberFormat="1" applyFont="1" applyBorder="1" applyAlignment="1">
      <alignment vertical="top" wrapText="1"/>
    </xf>
    <xf numFmtId="164" fontId="15" fillId="0" borderId="30" xfId="1" applyNumberFormat="1" applyFont="1" applyBorder="1" applyAlignment="1">
      <alignment vertical="top" wrapText="1"/>
    </xf>
    <xf numFmtId="164" fontId="3" fillId="0" borderId="32" xfId="1" applyNumberFormat="1" applyFont="1" applyBorder="1" applyAlignment="1">
      <alignment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6" fontId="4" fillId="0" borderId="36" xfId="0" applyNumberFormat="1" applyFont="1" applyBorder="1" applyAlignment="1">
      <alignment horizontal="right" vertical="top" wrapText="1"/>
    </xf>
    <xf numFmtId="1" fontId="4" fillId="0" borderId="37" xfId="0" applyNumberFormat="1" applyFont="1" applyBorder="1" applyAlignment="1">
      <alignment horizontal="righ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64" fontId="4" fillId="0" borderId="28" xfId="1" applyNumberFormat="1" applyFont="1" applyBorder="1" applyAlignment="1"/>
    <xf numFmtId="0" fontId="10" fillId="0" borderId="38" xfId="0" applyFont="1" applyBorder="1" applyAlignment="1">
      <alignment vertical="top" wrapText="1"/>
    </xf>
    <xf numFmtId="0" fontId="9" fillId="0" borderId="9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vertical="top" wrapText="1"/>
    </xf>
    <xf numFmtId="0" fontId="16" fillId="0" borderId="0" xfId="0" applyFont="1"/>
    <xf numFmtId="8" fontId="16" fillId="0" borderId="0" xfId="0" applyNumberFormat="1" applyFont="1"/>
    <xf numFmtId="0" fontId="16" fillId="0" borderId="0" xfId="0" applyFont="1" applyAlignment="1">
      <alignment horizontal="right"/>
    </xf>
    <xf numFmtId="0" fontId="7" fillId="9" borderId="10" xfId="0" applyFont="1" applyFill="1" applyBorder="1"/>
    <xf numFmtId="0" fontId="0" fillId="9" borderId="11" xfId="0" applyFill="1" applyBorder="1"/>
    <xf numFmtId="0" fontId="0" fillId="9" borderId="12" xfId="0" applyFill="1" applyBorder="1"/>
    <xf numFmtId="0" fontId="4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right"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13" fillId="0" borderId="0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3" fontId="4" fillId="0" borderId="37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3" borderId="36" xfId="0" applyFont="1" applyFill="1" applyBorder="1" applyAlignment="1">
      <alignment horizontal="right" vertical="top" wrapText="1"/>
    </xf>
    <xf numFmtId="3" fontId="4" fillId="3" borderId="25" xfId="0" applyNumberFormat="1" applyFont="1" applyFill="1" applyBorder="1" applyAlignment="1">
      <alignment horizontal="right" vertical="top" wrapText="1"/>
    </xf>
    <xf numFmtId="0" fontId="4" fillId="3" borderId="25" xfId="0" applyFont="1" applyFill="1" applyBorder="1" applyAlignment="1">
      <alignment horizontal="right" vertical="top" wrapText="1"/>
    </xf>
    <xf numFmtId="3" fontId="4" fillId="3" borderId="37" xfId="0" applyNumberFormat="1" applyFont="1" applyFill="1" applyBorder="1" applyAlignment="1">
      <alignment horizontal="right" vertical="top" wrapText="1"/>
    </xf>
    <xf numFmtId="3" fontId="4" fillId="3" borderId="36" xfId="0" applyNumberFormat="1" applyFont="1" applyFill="1" applyBorder="1" applyAlignment="1">
      <alignment horizontal="right" vertical="top" wrapText="1"/>
    </xf>
    <xf numFmtId="0" fontId="1" fillId="3" borderId="0" xfId="0" applyFont="1" applyFill="1"/>
    <xf numFmtId="6" fontId="4" fillId="3" borderId="36" xfId="0" applyNumberFormat="1" applyFont="1" applyFill="1" applyBorder="1" applyAlignment="1">
      <alignment horizontal="right" vertical="top" wrapText="1"/>
    </xf>
    <xf numFmtId="1" fontId="4" fillId="3" borderId="37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3" fontId="4" fillId="3" borderId="6" xfId="0" applyNumberFormat="1" applyFont="1" applyFill="1" applyBorder="1" applyAlignment="1">
      <alignment horizontal="right" vertical="top" wrapText="1"/>
    </xf>
    <xf numFmtId="3" fontId="4" fillId="3" borderId="18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6" fillId="0" borderId="4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horizontal="right" vertical="top" wrapText="1"/>
    </xf>
    <xf numFmtId="3" fontId="4" fillId="0" borderId="39" xfId="0" applyNumberFormat="1" applyFon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0" fontId="7" fillId="2" borderId="24" xfId="0" applyFont="1" applyFill="1" applyBorder="1"/>
    <xf numFmtId="0" fontId="8" fillId="2" borderId="38" xfId="0" applyFont="1" applyFill="1" applyBorder="1"/>
    <xf numFmtId="0" fontId="8" fillId="2" borderId="26" xfId="0" applyFont="1" applyFill="1" applyBorder="1"/>
    <xf numFmtId="0" fontId="3" fillId="6" borderId="34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4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top"/>
    </xf>
    <xf numFmtId="0" fontId="18" fillId="0" borderId="21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13" borderId="34" xfId="0" applyFont="1" applyFill="1" applyBorder="1"/>
    <xf numFmtId="0" fontId="7" fillId="10" borderId="24" xfId="0" applyFont="1" applyFill="1" applyBorder="1"/>
    <xf numFmtId="0" fontId="0" fillId="10" borderId="38" xfId="0" applyFill="1" applyBorder="1"/>
    <xf numFmtId="0" fontId="0" fillId="10" borderId="26" xfId="0" applyFill="1" applyBorder="1"/>
    <xf numFmtId="0" fontId="3" fillId="7" borderId="34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top" wrapText="1"/>
    </xf>
    <xf numFmtId="0" fontId="4" fillId="0" borderId="39" xfId="0" applyFont="1" applyBorder="1" applyAlignment="1">
      <alignment horizontal="left" vertical="top" wrapText="1"/>
    </xf>
    <xf numFmtId="0" fontId="7" fillId="9" borderId="34" xfId="0" applyFont="1" applyFill="1" applyBorder="1"/>
    <xf numFmtId="0" fontId="0" fillId="9" borderId="35" xfId="0" applyFill="1" applyBorder="1"/>
    <xf numFmtId="0" fontId="0" fillId="9" borderId="31" xfId="0" applyFill="1" applyBorder="1"/>
    <xf numFmtId="0" fontId="3" fillId="4" borderId="3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top"/>
    </xf>
    <xf numFmtId="8" fontId="0" fillId="0" borderId="0" xfId="0" applyNumberFormat="1"/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8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6" xfId="0" applyFont="1" applyFill="1" applyBorder="1" applyAlignment="1">
      <alignment vertical="top" wrapText="1"/>
    </xf>
    <xf numFmtId="0" fontId="10" fillId="0" borderId="3" xfId="0" applyFont="1" applyBorder="1" applyAlignment="1">
      <alignment horizontal="right" vertical="top"/>
    </xf>
    <xf numFmtId="0" fontId="10" fillId="0" borderId="36" xfId="0" applyFont="1" applyBorder="1" applyAlignment="1">
      <alignment horizontal="right" vertical="top"/>
    </xf>
    <xf numFmtId="3" fontId="10" fillId="0" borderId="25" xfId="0" applyNumberFormat="1" applyFont="1" applyBorder="1" applyAlignment="1">
      <alignment horizontal="right" vertical="top"/>
    </xf>
    <xf numFmtId="3" fontId="10" fillId="0" borderId="25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3" fontId="10" fillId="0" borderId="3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49" xfId="0" applyFont="1" applyFill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10" fillId="0" borderId="6" xfId="0" applyFont="1" applyBorder="1" applyAlignment="1">
      <alignment horizontal="right" vertical="top"/>
    </xf>
    <xf numFmtId="3" fontId="10" fillId="0" borderId="6" xfId="0" applyNumberFormat="1" applyFont="1" applyBorder="1" applyAlignment="1">
      <alignment horizontal="right" vertical="top"/>
    </xf>
    <xf numFmtId="3" fontId="10" fillId="0" borderId="6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3" fontId="10" fillId="0" borderId="54" xfId="0" applyNumberFormat="1" applyFont="1" applyBorder="1" applyAlignment="1">
      <alignment horizontal="right" vertical="top" wrapText="1"/>
    </xf>
    <xf numFmtId="0" fontId="10" fillId="0" borderId="55" xfId="0" applyFont="1" applyBorder="1" applyAlignment="1">
      <alignment horizontal="right" vertical="top"/>
    </xf>
    <xf numFmtId="3" fontId="10" fillId="0" borderId="55" xfId="0" applyNumberFormat="1" applyFont="1" applyBorder="1" applyAlignment="1">
      <alignment horizontal="right" vertical="top"/>
    </xf>
    <xf numFmtId="3" fontId="10" fillId="0" borderId="55" xfId="0" applyNumberFormat="1" applyFont="1" applyBorder="1" applyAlignment="1">
      <alignment horizontal="right" vertical="top" wrapText="1"/>
    </xf>
    <xf numFmtId="0" fontId="10" fillId="0" borderId="56" xfId="0" applyFont="1" applyBorder="1" applyAlignment="1">
      <alignment horizontal="right" vertical="top" wrapText="1"/>
    </xf>
    <xf numFmtId="3" fontId="10" fillId="0" borderId="57" xfId="0" applyNumberFormat="1" applyFont="1" applyBorder="1" applyAlignment="1">
      <alignment horizontal="right" vertical="top" wrapText="1"/>
    </xf>
    <xf numFmtId="0" fontId="4" fillId="2" borderId="35" xfId="0" applyFont="1" applyFill="1" applyBorder="1"/>
    <xf numFmtId="0" fontId="9" fillId="2" borderId="35" xfId="0" applyFont="1" applyFill="1" applyBorder="1"/>
    <xf numFmtId="0" fontId="9" fillId="2" borderId="31" xfId="0" applyFont="1" applyFill="1" applyBorder="1"/>
    <xf numFmtId="0" fontId="19" fillId="6" borderId="40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top" wrapText="1"/>
    </xf>
    <xf numFmtId="0" fontId="19" fillId="6" borderId="4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8" borderId="35" xfId="0" applyFont="1" applyFill="1" applyBorder="1"/>
    <xf numFmtId="0" fontId="9" fillId="8" borderId="35" xfId="0" applyFont="1" applyFill="1" applyBorder="1"/>
    <xf numFmtId="0" fontId="9" fillId="8" borderId="31" xfId="0" applyFont="1" applyFill="1" applyBorder="1"/>
    <xf numFmtId="0" fontId="19" fillId="11" borderId="40" xfId="0" applyFont="1" applyFill="1" applyBorder="1" applyAlignment="1">
      <alignment horizontal="center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top" wrapText="1"/>
    </xf>
    <xf numFmtId="3" fontId="10" fillId="0" borderId="8" xfId="0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3" fontId="10" fillId="0" borderId="16" xfId="0" applyNumberFormat="1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 wrapText="1"/>
    </xf>
    <xf numFmtId="3" fontId="10" fillId="0" borderId="5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13" borderId="22" xfId="0" applyFont="1" applyFill="1" applyBorder="1"/>
    <xf numFmtId="0" fontId="10" fillId="13" borderId="22" xfId="0" applyFont="1" applyFill="1" applyBorder="1" applyAlignment="1">
      <alignment vertical="top" wrapText="1"/>
    </xf>
    <xf numFmtId="0" fontId="11" fillId="13" borderId="22" xfId="0" applyFont="1" applyFill="1" applyBorder="1" applyAlignment="1">
      <alignment horizontal="left" vertical="top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2" xfId="0" applyFont="1" applyFill="1" applyBorder="1"/>
    <xf numFmtId="0" fontId="9" fillId="13" borderId="32" xfId="0" applyFont="1" applyFill="1" applyBorder="1"/>
    <xf numFmtId="0" fontId="4" fillId="10" borderId="0" xfId="0" applyFont="1" applyFill="1" applyBorder="1"/>
    <xf numFmtId="0" fontId="9" fillId="10" borderId="0" xfId="0" applyFont="1" applyFill="1" applyBorder="1"/>
    <xf numFmtId="0" fontId="9" fillId="10" borderId="19" xfId="0" applyFont="1" applyFill="1" applyBorder="1"/>
    <xf numFmtId="0" fontId="19" fillId="7" borderId="52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3" fontId="10" fillId="0" borderId="8" xfId="0" applyNumberFormat="1" applyFont="1" applyBorder="1" applyAlignment="1">
      <alignment vertical="top"/>
    </xf>
    <xf numFmtId="3" fontId="9" fillId="0" borderId="3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vertical="top"/>
    </xf>
    <xf numFmtId="3" fontId="9" fillId="0" borderId="3" xfId="0" applyNumberFormat="1" applyFont="1" applyBorder="1" applyAlignment="1">
      <alignment vertical="top"/>
    </xf>
    <xf numFmtId="0" fontId="6" fillId="0" borderId="21" xfId="0" applyFont="1" applyBorder="1" applyAlignment="1">
      <alignment horizontal="left" vertical="top" wrapText="1"/>
    </xf>
    <xf numFmtId="0" fontId="4" fillId="9" borderId="35" xfId="0" applyFont="1" applyFill="1" applyBorder="1"/>
    <xf numFmtId="0" fontId="9" fillId="9" borderId="35" xfId="0" applyFont="1" applyFill="1" applyBorder="1"/>
    <xf numFmtId="0" fontId="9" fillId="9" borderId="31" xfId="0" applyFont="1" applyFill="1" applyBorder="1"/>
    <xf numFmtId="0" fontId="3" fillId="4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top" wrapText="1"/>
    </xf>
    <xf numFmtId="165" fontId="10" fillId="0" borderId="36" xfId="0" applyNumberFormat="1" applyFont="1" applyBorder="1" applyAlignment="1">
      <alignment horizontal="right" vertical="top" wrapText="1"/>
    </xf>
    <xf numFmtId="1" fontId="10" fillId="0" borderId="37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8" fontId="4" fillId="0" borderId="0" xfId="0" applyNumberFormat="1" applyFont="1"/>
    <xf numFmtId="0" fontId="20" fillId="0" borderId="0" xfId="0" applyFont="1"/>
    <xf numFmtId="0" fontId="3" fillId="0" borderId="0" xfId="0" applyFont="1"/>
    <xf numFmtId="3" fontId="10" fillId="0" borderId="36" xfId="0" applyNumberFormat="1" applyFont="1" applyBorder="1" applyAlignment="1">
      <alignment horizontal="right" vertical="top" wrapText="1"/>
    </xf>
    <xf numFmtId="3" fontId="10" fillId="0" borderId="37" xfId="0" applyNumberFormat="1" applyFont="1" applyBorder="1" applyAlignment="1">
      <alignment horizontal="right" vertical="top" wrapText="1"/>
    </xf>
    <xf numFmtId="3" fontId="10" fillId="3" borderId="3" xfId="0" applyNumberFormat="1" applyFont="1" applyFill="1" applyBorder="1" applyAlignment="1">
      <alignment horizontal="right" vertical="top" wrapText="1"/>
    </xf>
    <xf numFmtId="3" fontId="20" fillId="0" borderId="25" xfId="0" applyNumberFormat="1" applyFont="1" applyBorder="1" applyAlignment="1">
      <alignment horizontal="right" vertical="top"/>
    </xf>
    <xf numFmtId="3" fontId="10" fillId="3" borderId="8" xfId="0" applyNumberFormat="1" applyFont="1" applyFill="1" applyBorder="1" applyAlignment="1">
      <alignment horizontal="right" vertical="top" wrapText="1"/>
    </xf>
    <xf numFmtId="0" fontId="10" fillId="3" borderId="3" xfId="0" applyFont="1" applyFill="1" applyBorder="1" applyAlignment="1">
      <alignment horizontal="right" vertical="top" wrapText="1"/>
    </xf>
    <xf numFmtId="3" fontId="10" fillId="3" borderId="37" xfId="0" applyNumberFormat="1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/>
    <xf numFmtId="3" fontId="0" fillId="3" borderId="0" xfId="0" applyNumberFormat="1" applyFill="1" applyBorder="1"/>
    <xf numFmtId="0" fontId="0" fillId="0" borderId="15" xfId="0" applyBorder="1"/>
    <xf numFmtId="3" fontId="10" fillId="0" borderId="3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3" fontId="10" fillId="0" borderId="61" xfId="0" applyNumberFormat="1" applyFont="1" applyBorder="1" applyAlignment="1">
      <alignment horizontal="right" vertical="top" wrapText="1"/>
    </xf>
    <xf numFmtId="0" fontId="10" fillId="0" borderId="55" xfId="0" applyFont="1" applyBorder="1" applyAlignment="1">
      <alignment horizontal="right" vertical="top" wrapText="1"/>
    </xf>
    <xf numFmtId="3" fontId="10" fillId="0" borderId="56" xfId="0" applyNumberFormat="1" applyFont="1" applyBorder="1" applyAlignment="1">
      <alignment horizontal="right" vertical="top" wrapText="1"/>
    </xf>
    <xf numFmtId="0" fontId="4" fillId="0" borderId="62" xfId="0" applyFont="1" applyBorder="1" applyAlignment="1">
      <alignment vertical="top" wrapText="1"/>
    </xf>
    <xf numFmtId="3" fontId="10" fillId="0" borderId="63" xfId="0" applyNumberFormat="1" applyFont="1" applyBorder="1" applyAlignment="1">
      <alignment horizontal="right" vertical="top" wrapText="1"/>
    </xf>
    <xf numFmtId="0" fontId="10" fillId="0" borderId="63" xfId="0" applyFont="1" applyBorder="1" applyAlignment="1">
      <alignment horizontal="right" vertical="top" wrapText="1"/>
    </xf>
    <xf numFmtId="3" fontId="10" fillId="0" borderId="64" xfId="0" applyNumberFormat="1" applyFont="1" applyBorder="1" applyAlignment="1">
      <alignment horizontal="right" vertical="top" wrapText="1"/>
    </xf>
    <xf numFmtId="0" fontId="9" fillId="8" borderId="65" xfId="0" applyFont="1" applyFill="1" applyBorder="1"/>
    <xf numFmtId="0" fontId="9" fillId="8" borderId="57" xfId="0" applyFont="1" applyFill="1" applyBorder="1"/>
    <xf numFmtId="3" fontId="10" fillId="0" borderId="3" xfId="0" applyNumberFormat="1" applyFont="1" applyFill="1" applyBorder="1" applyAlignment="1">
      <alignment horizontal="right" vertical="top" wrapText="1"/>
    </xf>
    <xf numFmtId="3" fontId="19" fillId="0" borderId="8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right" vertical="top" wrapText="1"/>
    </xf>
    <xf numFmtId="3" fontId="10" fillId="0" borderId="6" xfId="0" applyNumberFormat="1" applyFont="1" applyFill="1" applyBorder="1" applyAlignment="1">
      <alignment horizontal="right" vertical="top" wrapText="1"/>
    </xf>
    <xf numFmtId="3" fontId="10" fillId="3" borderId="18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center" vertical="top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35" xfId="0" applyFont="1" applyFill="1" applyBorder="1"/>
    <xf numFmtId="0" fontId="9" fillId="13" borderId="31" xfId="0" applyFont="1" applyFill="1" applyBorder="1"/>
    <xf numFmtId="0" fontId="9" fillId="0" borderId="33" xfId="0" applyFont="1" applyBorder="1" applyAlignment="1">
      <alignment horizontal="right" vertical="top"/>
    </xf>
    <xf numFmtId="0" fontId="9" fillId="0" borderId="23" xfId="0" applyFont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4" fillId="0" borderId="36" xfId="0" applyFont="1" applyFill="1" applyBorder="1" applyAlignment="1">
      <alignment horizontal="left" vertical="top" wrapText="1"/>
    </xf>
    <xf numFmtId="3" fontId="10" fillId="3" borderId="36" xfId="0" applyNumberFormat="1" applyFont="1" applyFill="1" applyBorder="1" applyAlignment="1">
      <alignment horizontal="right" vertical="top"/>
    </xf>
    <xf numFmtId="3" fontId="10" fillId="3" borderId="25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6" fillId="0" borderId="2" xfId="0" applyFont="1" applyBorder="1" applyAlignment="1">
      <alignment horizontal="left" vertical="top" wrapText="1"/>
    </xf>
    <xf numFmtId="0" fontId="22" fillId="2" borderId="35" xfId="0" applyFont="1" applyFill="1" applyBorder="1"/>
    <xf numFmtId="0" fontId="22" fillId="2" borderId="31" xfId="0" applyFont="1" applyFill="1" applyBorder="1"/>
    <xf numFmtId="0" fontId="4" fillId="0" borderId="5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0" fontId="10" fillId="0" borderId="25" xfId="0" applyFont="1" applyBorder="1" applyAlignment="1">
      <alignment horizontal="right" vertical="top" wrapText="1"/>
    </xf>
    <xf numFmtId="0" fontId="13" fillId="8" borderId="35" xfId="0" applyFont="1" applyFill="1" applyBorder="1"/>
    <xf numFmtId="0" fontId="13" fillId="8" borderId="31" xfId="0" applyFont="1" applyFill="1" applyBorder="1"/>
    <xf numFmtId="3" fontId="10" fillId="3" borderId="36" xfId="0" applyNumberFormat="1" applyFont="1" applyFill="1" applyBorder="1" applyAlignment="1">
      <alignment horizontal="right" vertical="top" wrapText="1"/>
    </xf>
    <xf numFmtId="3" fontId="10" fillId="0" borderId="36" xfId="0" applyNumberFormat="1" applyFont="1" applyFill="1" applyBorder="1" applyAlignment="1">
      <alignment horizontal="right" vertical="top" wrapText="1"/>
    </xf>
    <xf numFmtId="0" fontId="10" fillId="3" borderId="8" xfId="0" applyFont="1" applyFill="1" applyBorder="1" applyAlignment="1">
      <alignment horizontal="right" vertical="top" wrapText="1"/>
    </xf>
    <xf numFmtId="3" fontId="10" fillId="3" borderId="16" xfId="0" applyNumberFormat="1" applyFont="1" applyFill="1" applyBorder="1" applyAlignment="1">
      <alignment horizontal="right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right" vertical="top" wrapText="1"/>
    </xf>
    <xf numFmtId="3" fontId="10" fillId="0" borderId="5" xfId="0" applyNumberFormat="1" applyFont="1" applyFill="1" applyBorder="1" applyAlignment="1">
      <alignment horizontal="right" vertical="top" wrapText="1"/>
    </xf>
    <xf numFmtId="1" fontId="10" fillId="3" borderId="5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3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19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3" fillId="10" borderId="0" xfId="0" applyFont="1" applyFill="1" applyBorder="1"/>
    <xf numFmtId="0" fontId="13" fillId="10" borderId="19" xfId="0" applyFont="1" applyFill="1" applyBorder="1"/>
    <xf numFmtId="3" fontId="10" fillId="0" borderId="36" xfId="0" applyNumberFormat="1" applyFont="1" applyBorder="1" applyAlignment="1">
      <alignment horizontal="center" vertical="top" wrapText="1"/>
    </xf>
    <xf numFmtId="3" fontId="10" fillId="0" borderId="25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3" fontId="9" fillId="0" borderId="9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3" fontId="9" fillId="0" borderId="59" xfId="0" applyNumberFormat="1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left" vertical="top" wrapText="1"/>
    </xf>
    <xf numFmtId="0" fontId="4" fillId="9" borderId="22" xfId="0" applyFont="1" applyFill="1" applyBorder="1"/>
    <xf numFmtId="0" fontId="13" fillId="9" borderId="22" xfId="0" applyFont="1" applyFill="1" applyBorder="1"/>
    <xf numFmtId="0" fontId="13" fillId="9" borderId="32" xfId="0" applyFont="1" applyFill="1" applyBorder="1"/>
    <xf numFmtId="0" fontId="24" fillId="0" borderId="0" xfId="0" applyFont="1" applyAlignment="1">
      <alignment horizontal="center"/>
    </xf>
    <xf numFmtId="0" fontId="9" fillId="0" borderId="0" xfId="0" applyFont="1" applyBorder="1"/>
    <xf numFmtId="0" fontId="4" fillId="0" borderId="47" xfId="0" applyFont="1" applyBorder="1" applyAlignment="1">
      <alignment horizontal="center" vertical="center"/>
    </xf>
    <xf numFmtId="0" fontId="4" fillId="0" borderId="3" xfId="0" applyFont="1" applyBorder="1"/>
    <xf numFmtId="0" fontId="4" fillId="0" borderId="16" xfId="0" applyFont="1" applyBorder="1"/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15" xfId="0" applyFont="1" applyBorder="1"/>
    <xf numFmtId="0" fontId="4" fillId="0" borderId="8" xfId="0" applyFont="1" applyBorder="1"/>
    <xf numFmtId="0" fontId="4" fillId="0" borderId="0" xfId="0" applyFont="1" applyBorder="1"/>
    <xf numFmtId="0" fontId="7" fillId="8" borderId="13" xfId="0" applyFont="1" applyFill="1" applyBorder="1"/>
    <xf numFmtId="0" fontId="0" fillId="8" borderId="7" xfId="0" applyFill="1" applyBorder="1"/>
    <xf numFmtId="0" fontId="0" fillId="8" borderId="54" xfId="0" applyFill="1" applyBorder="1"/>
    <xf numFmtId="0" fontId="3" fillId="11" borderId="40" xfId="0" applyFont="1" applyFill="1" applyBorder="1" applyAlignment="1">
      <alignment horizontal="center" vertical="top" wrapText="1"/>
    </xf>
    <xf numFmtId="0" fontId="3" fillId="11" borderId="3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top" wrapText="1"/>
    </xf>
    <xf numFmtId="3" fontId="4" fillId="0" borderId="63" xfId="0" applyNumberFormat="1" applyFont="1" applyBorder="1" applyAlignment="1">
      <alignment horizontal="right" vertical="top" wrapText="1"/>
    </xf>
    <xf numFmtId="166" fontId="4" fillId="0" borderId="63" xfId="2" applyNumberFormat="1" applyFont="1" applyBorder="1" applyAlignment="1">
      <alignment horizontal="right" vertical="top" wrapText="1"/>
    </xf>
    <xf numFmtId="3" fontId="4" fillId="0" borderId="62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166" fontId="4" fillId="0" borderId="64" xfId="2" applyNumberFormat="1" applyFont="1" applyBorder="1" applyAlignment="1">
      <alignment horizontal="right" vertical="top"/>
    </xf>
    <xf numFmtId="166" fontId="9" fillId="0" borderId="3" xfId="2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166" fontId="9" fillId="0" borderId="16" xfId="2" applyNumberFormat="1" applyFont="1" applyBorder="1" applyAlignment="1">
      <alignment horizontal="right" vertical="top"/>
    </xf>
    <xf numFmtId="166" fontId="9" fillId="0" borderId="8" xfId="2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9" xfId="0" applyFont="1" applyBorder="1" applyAlignment="1">
      <alignment horizontal="left" vertical="top" wrapText="1"/>
    </xf>
    <xf numFmtId="0" fontId="0" fillId="0" borderId="8" xfId="0" applyBorder="1"/>
    <xf numFmtId="0" fontId="0" fillId="0" borderId="16" xfId="0" applyBorder="1"/>
    <xf numFmtId="0" fontId="4" fillId="0" borderId="47" xfId="0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right" vertical="top"/>
    </xf>
    <xf numFmtId="41" fontId="9" fillId="0" borderId="16" xfId="0" applyNumberFormat="1" applyFont="1" applyBorder="1" applyAlignment="1">
      <alignment horizontal="right" vertical="top"/>
    </xf>
    <xf numFmtId="0" fontId="3" fillId="7" borderId="52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3" fontId="4" fillId="0" borderId="26" xfId="0" applyNumberFormat="1" applyFont="1" applyBorder="1" applyAlignment="1">
      <alignment horizontal="right" vertical="top"/>
    </xf>
    <xf numFmtId="0" fontId="4" fillId="0" borderId="19" xfId="0" applyFont="1" applyBorder="1"/>
    <xf numFmtId="0" fontId="3" fillId="4" borderId="40" xfId="0" applyFont="1" applyFill="1" applyBorder="1" applyAlignment="1">
      <alignment horizontal="center" vertical="top" wrapText="1"/>
    </xf>
    <xf numFmtId="0" fontId="3" fillId="4" borderId="35" xfId="0" applyFont="1" applyFill="1" applyBorder="1" applyAlignment="1">
      <alignment horizontal="center" vertical="top" wrapText="1"/>
    </xf>
    <xf numFmtId="6" fontId="4" fillId="0" borderId="3" xfId="0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1" fontId="4" fillId="0" borderId="16" xfId="0" applyNumberFormat="1" applyFont="1" applyBorder="1" applyAlignment="1">
      <alignment horizontal="right" vertical="top"/>
    </xf>
    <xf numFmtId="0" fontId="4" fillId="0" borderId="21" xfId="0" applyFont="1" applyBorder="1"/>
    <xf numFmtId="0" fontId="4" fillId="0" borderId="22" xfId="0" applyFont="1" applyBorder="1"/>
    <xf numFmtId="0" fontId="4" fillId="0" borderId="21" xfId="0" applyFont="1" applyBorder="1" applyAlignment="1">
      <alignment horizontal="right" vertical="top"/>
    </xf>
    <xf numFmtId="0" fontId="4" fillId="0" borderId="23" xfId="0" applyFont="1" applyBorder="1"/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3" fontId="4" fillId="0" borderId="36" xfId="0" applyNumberFormat="1" applyFont="1" applyFill="1" applyBorder="1" applyAlignment="1">
      <alignment vertical="top" wrapText="1"/>
    </xf>
    <xf numFmtId="166" fontId="4" fillId="0" borderId="37" xfId="2" applyNumberFormat="1" applyFont="1" applyFill="1" applyBorder="1" applyAlignment="1">
      <alignment vertical="top" wrapText="1"/>
    </xf>
    <xf numFmtId="0" fontId="4" fillId="0" borderId="38" xfId="0" applyFont="1" applyBorder="1" applyAlignment="1">
      <alignment horizontal="right" vertical="top"/>
    </xf>
    <xf numFmtId="166" fontId="4" fillId="0" borderId="37" xfId="2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1" fontId="4" fillId="0" borderId="36" xfId="0" applyNumberFormat="1" applyFont="1" applyBorder="1" applyAlignment="1">
      <alignment horizontal="right" vertical="top" wrapText="1"/>
    </xf>
    <xf numFmtId="1" fontId="4" fillId="0" borderId="25" xfId="0" applyNumberFormat="1" applyFont="1" applyBorder="1" applyAlignment="1">
      <alignment horizontal="right" vertical="top"/>
    </xf>
    <xf numFmtId="1" fontId="4" fillId="0" borderId="37" xfId="0" applyNumberFormat="1" applyFont="1" applyBorder="1" applyAlignment="1">
      <alignment horizontal="right" vertical="top"/>
    </xf>
    <xf numFmtId="3" fontId="4" fillId="0" borderId="8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4" fillId="0" borderId="16" xfId="0" applyNumberFormat="1" applyFont="1" applyBorder="1" applyAlignment="1">
      <alignment horizontal="left" vertical="top"/>
    </xf>
    <xf numFmtId="166" fontId="9" fillId="0" borderId="6" xfId="2" applyNumberFormat="1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166" fontId="9" fillId="0" borderId="18" xfId="2" applyNumberFormat="1" applyFont="1" applyBorder="1" applyAlignment="1">
      <alignment horizontal="right" vertical="top"/>
    </xf>
    <xf numFmtId="0" fontId="4" fillId="0" borderId="9" xfId="0" applyFont="1" applyBorder="1"/>
    <xf numFmtId="0" fontId="4" fillId="0" borderId="1" xfId="0" applyFont="1" applyBorder="1"/>
    <xf numFmtId="0" fontId="4" fillId="0" borderId="59" xfId="0" applyFont="1" applyBorder="1"/>
    <xf numFmtId="3" fontId="4" fillId="0" borderId="37" xfId="0" applyNumberFormat="1" applyFont="1" applyBorder="1" applyAlignment="1">
      <alignment horizontal="right" vertical="top"/>
    </xf>
    <xf numFmtId="166" fontId="4" fillId="0" borderId="8" xfId="2" applyNumberFormat="1" applyFont="1" applyFill="1" applyBorder="1" applyAlignment="1">
      <alignment vertical="top" wrapText="1"/>
    </xf>
    <xf numFmtId="1" fontId="4" fillId="0" borderId="3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0" fontId="4" fillId="0" borderId="5" xfId="0" applyFont="1" applyBorder="1" applyAlignment="1">
      <alignment horizontal="right" vertical="top" wrapText="1"/>
    </xf>
    <xf numFmtId="3" fontId="4" fillId="0" borderId="3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6" fontId="4" fillId="0" borderId="8" xfId="0" applyNumberFormat="1" applyFont="1" applyBorder="1" applyAlignment="1">
      <alignment horizontal="right" vertical="top"/>
    </xf>
    <xf numFmtId="0" fontId="4" fillId="0" borderId="27" xfId="0" applyFont="1" applyBorder="1" applyAlignment="1">
      <alignment vertical="center" wrapText="1"/>
    </xf>
    <xf numFmtId="167" fontId="4" fillId="0" borderId="1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" vertical="center"/>
    </xf>
    <xf numFmtId="6" fontId="4" fillId="0" borderId="37" xfId="0" applyNumberFormat="1" applyFont="1" applyBorder="1" applyAlignment="1">
      <alignment horizontal="right" vertical="top" wrapText="1"/>
    </xf>
    <xf numFmtId="3" fontId="4" fillId="0" borderId="62" xfId="0" applyNumberFormat="1" applyFont="1" applyBorder="1" applyAlignment="1">
      <alignment horizontal="right" vertical="top" wrapText="1"/>
    </xf>
    <xf numFmtId="3" fontId="4" fillId="0" borderId="64" xfId="0" applyNumberFormat="1" applyFont="1" applyBorder="1" applyAlignment="1">
      <alignment horizontal="righ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3" xfId="0" applyFont="1" applyBorder="1" applyAlignment="1">
      <alignment horizontal="left" vertical="top" wrapText="1"/>
    </xf>
    <xf numFmtId="6" fontId="4" fillId="0" borderId="16" xfId="0" applyNumberFormat="1" applyFont="1" applyBorder="1" applyAlignment="1">
      <alignment horizontal="right" vertical="top"/>
    </xf>
    <xf numFmtId="166" fontId="4" fillId="0" borderId="5" xfId="2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vertical="top"/>
    </xf>
    <xf numFmtId="166" fontId="4" fillId="0" borderId="5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41" fontId="4" fillId="0" borderId="18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3" fontId="4" fillId="0" borderId="59" xfId="0" applyNumberFormat="1" applyFont="1" applyBorder="1" applyAlignment="1">
      <alignment horizontal="right" vertical="top"/>
    </xf>
    <xf numFmtId="0" fontId="4" fillId="0" borderId="22" xfId="0" applyFont="1" applyBorder="1" applyAlignment="1">
      <alignment horizontal="left" vertical="top" wrapText="1"/>
    </xf>
    <xf numFmtId="166" fontId="4" fillId="0" borderId="21" xfId="2" applyNumberFormat="1" applyFont="1" applyBorder="1" applyAlignment="1">
      <alignment horizontal="right" vertical="top"/>
    </xf>
    <xf numFmtId="166" fontId="4" fillId="0" borderId="22" xfId="0" applyNumberFormat="1" applyFont="1" applyBorder="1" applyAlignment="1">
      <alignment horizontal="right" vertical="top"/>
    </xf>
    <xf numFmtId="166" fontId="4" fillId="0" borderId="32" xfId="0" applyNumberFormat="1" applyFont="1" applyBorder="1" applyAlignment="1">
      <alignment vertical="top"/>
    </xf>
    <xf numFmtId="0" fontId="4" fillId="0" borderId="4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top"/>
    </xf>
    <xf numFmtId="0" fontId="3" fillId="6" borderId="6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right" vertical="top"/>
    </xf>
    <xf numFmtId="0" fontId="4" fillId="3" borderId="22" xfId="0" applyFont="1" applyFill="1" applyBorder="1" applyAlignment="1">
      <alignment horizontal="center" vertical="center"/>
    </xf>
    <xf numFmtId="0" fontId="3" fillId="11" borderId="5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right" vertical="top" wrapText="1"/>
    </xf>
    <xf numFmtId="0" fontId="6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10" borderId="16" xfId="0" applyFill="1" applyBorder="1"/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0" fillId="10" borderId="52" xfId="0" applyFill="1" applyBorder="1"/>
    <xf numFmtId="0" fontId="4" fillId="13" borderId="31" xfId="0" applyFont="1" applyFill="1" applyBorder="1" applyAlignment="1">
      <alignment horizontal="center" vertical="center" wrapText="1"/>
    </xf>
    <xf numFmtId="0" fontId="0" fillId="12" borderId="35" xfId="0" applyFill="1" applyBorder="1"/>
    <xf numFmtId="0" fontId="3" fillId="7" borderId="2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3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top"/>
    </xf>
    <xf numFmtId="0" fontId="4" fillId="0" borderId="66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 wrapText="1"/>
    </xf>
    <xf numFmtId="0" fontId="3" fillId="4" borderId="5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0" fontId="4" fillId="0" borderId="55" xfId="0" applyFont="1" applyBorder="1" applyAlignment="1">
      <alignment vertical="top" wrapText="1"/>
    </xf>
    <xf numFmtId="0" fontId="4" fillId="0" borderId="5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top"/>
    </xf>
    <xf numFmtId="0" fontId="10" fillId="0" borderId="65" xfId="0" applyFont="1" applyBorder="1" applyAlignment="1">
      <alignment horizontal="right" vertical="top"/>
    </xf>
    <xf numFmtId="0" fontId="19" fillId="6" borderId="52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right" vertical="top"/>
    </xf>
    <xf numFmtId="0" fontId="10" fillId="0" borderId="66" xfId="0" applyFont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top" wrapText="1"/>
    </xf>
    <xf numFmtId="0" fontId="19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9" fillId="4" borderId="4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center" wrapText="1"/>
    </xf>
    <xf numFmtId="0" fontId="4" fillId="2" borderId="31" xfId="0" applyFont="1" applyFill="1" applyBorder="1"/>
    <xf numFmtId="0" fontId="4" fillId="8" borderId="31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/>
    <xf numFmtId="0" fontId="4" fillId="0" borderId="59" xfId="0" applyFont="1" applyBorder="1" applyAlignment="1">
      <alignment horizontal="center" vertical="center" wrapText="1"/>
    </xf>
    <xf numFmtId="0" fontId="4" fillId="9" borderId="31" xfId="0" applyFont="1" applyFill="1" applyBorder="1"/>
    <xf numFmtId="0" fontId="3" fillId="4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3" fillId="6" borderId="3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3" borderId="0" xfId="0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top" wrapText="1"/>
    </xf>
    <xf numFmtId="0" fontId="9" fillId="0" borderId="22" xfId="0" applyFont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0" borderId="22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11" fillId="13" borderId="31" xfId="0" applyFont="1" applyFill="1" applyBorder="1" applyAlignment="1">
      <alignment horizontal="left" vertical="top" wrapText="1"/>
    </xf>
    <xf numFmtId="0" fontId="0" fillId="9" borderId="32" xfId="0" applyFill="1" applyBorder="1"/>
    <xf numFmtId="0" fontId="21" fillId="0" borderId="37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right" vertical="top"/>
    </xf>
    <xf numFmtId="0" fontId="3" fillId="6" borderId="4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0" fillId="0" borderId="47" xfId="0" applyBorder="1"/>
    <xf numFmtId="0" fontId="9" fillId="0" borderId="47" xfId="0" applyFont="1" applyBorder="1" applyAlignment="1">
      <alignment horizontal="right" vertical="top" wrapText="1"/>
    </xf>
    <xf numFmtId="0" fontId="4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6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8" borderId="15" xfId="0" applyFont="1" applyFill="1" applyBorder="1"/>
    <xf numFmtId="0" fontId="0" fillId="8" borderId="0" xfId="0" applyFill="1" applyBorder="1"/>
    <xf numFmtId="0" fontId="0" fillId="8" borderId="19" xfId="0" applyFill="1" applyBorder="1"/>
    <xf numFmtId="0" fontId="4" fillId="0" borderId="47" xfId="0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top" wrapText="1"/>
    </xf>
    <xf numFmtId="0" fontId="4" fillId="0" borderId="58" xfId="0" applyFont="1" applyBorder="1" applyAlignment="1">
      <alignment horizontal="right" vertical="top"/>
    </xf>
    <xf numFmtId="0" fontId="4" fillId="0" borderId="48" xfId="0" applyFont="1" applyBorder="1" applyAlignment="1">
      <alignment vertical="top"/>
    </xf>
    <xf numFmtId="0" fontId="4" fillId="0" borderId="48" xfId="0" applyFont="1" applyBorder="1" applyAlignment="1">
      <alignment horizontal="center" vertical="center"/>
    </xf>
    <xf numFmtId="0" fontId="0" fillId="0" borderId="22" xfId="0" applyBorder="1"/>
    <xf numFmtId="0" fontId="4" fillId="0" borderId="45" xfId="0" applyFont="1" applyBorder="1" applyAlignment="1">
      <alignment horizontal="right" vertical="top"/>
    </xf>
    <xf numFmtId="0" fontId="4" fillId="0" borderId="58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66" xfId="0" applyFont="1" applyBorder="1" applyAlignment="1">
      <alignment horizontal="right" vertical="top" wrapText="1"/>
    </xf>
    <xf numFmtId="0" fontId="7" fillId="8" borderId="24" xfId="0" applyFont="1" applyFill="1" applyBorder="1"/>
    <xf numFmtId="0" fontId="0" fillId="8" borderId="38" xfId="0" applyFill="1" applyBorder="1"/>
    <xf numFmtId="0" fontId="0" fillId="8" borderId="26" xfId="0" applyFill="1" applyBorder="1"/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3" fontId="4" fillId="0" borderId="9" xfId="0" applyNumberFormat="1" applyFont="1" applyBorder="1" applyAlignment="1">
      <alignment horizontal="right" vertical="top" wrapText="1"/>
    </xf>
    <xf numFmtId="0" fontId="10" fillId="0" borderId="25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5" xfId="0" applyFont="1" applyBorder="1"/>
    <xf numFmtId="0" fontId="10" fillId="0" borderId="4" xfId="0" applyFont="1" applyBorder="1" applyAlignment="1">
      <alignment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top" wrapText="1"/>
    </xf>
    <xf numFmtId="0" fontId="4" fillId="13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9" fillId="7" borderId="34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vertical="center"/>
    </xf>
    <xf numFmtId="0" fontId="7" fillId="9" borderId="20" xfId="0" applyFont="1" applyFill="1" applyBorder="1"/>
    <xf numFmtId="0" fontId="3" fillId="6" borderId="3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166" fontId="4" fillId="0" borderId="0" xfId="2" applyNumberFormat="1" applyFont="1" applyBorder="1" applyAlignment="1">
      <alignment horizontal="right" vertical="top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16" borderId="8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/>
    <xf numFmtId="0" fontId="10" fillId="0" borderId="49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9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0" xfId="0" applyAlignment="1"/>
    <xf numFmtId="0" fontId="10" fillId="0" borderId="63" xfId="0" applyFont="1" applyBorder="1" applyAlignment="1">
      <alignment vertical="top" wrapText="1"/>
    </xf>
    <xf numFmtId="0" fontId="10" fillId="0" borderId="62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4" fillId="0" borderId="63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6" fillId="3" borderId="61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2" fillId="0" borderId="65" xfId="0" applyFont="1" applyBorder="1" applyAlignment="1">
      <alignment vertical="center"/>
    </xf>
    <xf numFmtId="0" fontId="0" fillId="0" borderId="65" xfId="0" applyBorder="1"/>
    <xf numFmtId="0" fontId="4" fillId="0" borderId="16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10" borderId="15" xfId="0" applyFont="1" applyFill="1" applyBorder="1" applyAlignment="1">
      <alignment vertical="center"/>
    </xf>
    <xf numFmtId="0" fontId="4" fillId="0" borderId="44" xfId="0" applyFont="1" applyBorder="1" applyAlignment="1">
      <alignment vertical="top" wrapText="1"/>
    </xf>
    <xf numFmtId="0" fontId="4" fillId="0" borderId="52" xfId="0" applyFont="1" applyBorder="1" applyAlignment="1">
      <alignment horizontal="left" vertical="top" wrapText="1"/>
    </xf>
    <xf numFmtId="0" fontId="7" fillId="8" borderId="34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top" wrapText="1"/>
    </xf>
    <xf numFmtId="0" fontId="10" fillId="0" borderId="20" xfId="0" applyFont="1" applyBorder="1"/>
    <xf numFmtId="0" fontId="10" fillId="0" borderId="33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3" borderId="54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0" fontId="7" fillId="2" borderId="34" xfId="0" applyFont="1" applyFill="1" applyBorder="1" applyAlignment="1">
      <alignment vertical="top"/>
    </xf>
    <xf numFmtId="0" fontId="10" fillId="3" borderId="21" xfId="0" applyFont="1" applyFill="1" applyBorder="1" applyAlignment="1">
      <alignment vertical="top" wrapText="1"/>
    </xf>
    <xf numFmtId="0" fontId="4" fillId="3" borderId="61" xfId="0" applyFont="1" applyFill="1" applyBorder="1" applyAlignment="1">
      <alignment vertical="top" wrapText="1"/>
    </xf>
    <xf numFmtId="3" fontId="4" fillId="3" borderId="36" xfId="0" applyNumberFormat="1" applyFont="1" applyFill="1" applyBorder="1" applyAlignment="1">
      <alignment vertical="top" wrapText="1"/>
    </xf>
    <xf numFmtId="0" fontId="4" fillId="3" borderId="36" xfId="0" applyFont="1" applyFill="1" applyBorder="1" applyAlignment="1">
      <alignment vertical="top" wrapText="1"/>
    </xf>
    <xf numFmtId="3" fontId="4" fillId="0" borderId="36" xfId="0" applyNumberFormat="1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3" fontId="4" fillId="0" borderId="37" xfId="0" applyNumberFormat="1" applyFont="1" applyBorder="1" applyAlignment="1">
      <alignment vertical="top" wrapText="1"/>
    </xf>
    <xf numFmtId="0" fontId="3" fillId="11" borderId="0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6" fillId="0" borderId="62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6" fontId="4" fillId="0" borderId="3" xfId="0" applyNumberFormat="1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4" fillId="3" borderId="25" xfId="0" applyNumberFormat="1" applyFont="1" applyFill="1" applyBorder="1" applyAlignment="1">
      <alignment vertical="top" wrapText="1"/>
    </xf>
    <xf numFmtId="9" fontId="4" fillId="3" borderId="25" xfId="3" applyFont="1" applyFill="1" applyBorder="1" applyAlignment="1">
      <alignment vertical="top" wrapText="1"/>
    </xf>
    <xf numFmtId="3" fontId="4" fillId="3" borderId="26" xfId="0" applyNumberFormat="1" applyFont="1" applyFill="1" applyBorder="1" applyAlignment="1">
      <alignment vertical="top" wrapText="1"/>
    </xf>
    <xf numFmtId="6" fontId="4" fillId="0" borderId="8" xfId="0" applyNumberFormat="1" applyFont="1" applyBorder="1" applyAlignment="1">
      <alignment vertical="top" wrapText="1"/>
    </xf>
    <xf numFmtId="9" fontId="4" fillId="0" borderId="25" xfId="3" applyFont="1" applyBorder="1" applyAlignment="1">
      <alignment vertical="top" wrapText="1"/>
    </xf>
    <xf numFmtId="6" fontId="4" fillId="0" borderId="16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3" fillId="7" borderId="20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7" borderId="21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0" fontId="3" fillId="7" borderId="66" xfId="0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center" vertical="top" wrapText="1"/>
    </xf>
    <xf numFmtId="0" fontId="3" fillId="5" borderId="44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vertical="top" wrapText="1"/>
    </xf>
    <xf numFmtId="3" fontId="4" fillId="3" borderId="23" xfId="0" applyNumberFormat="1" applyFont="1" applyFill="1" applyBorder="1" applyAlignment="1">
      <alignment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3" fontId="4" fillId="3" borderId="36" xfId="0" applyNumberFormat="1" applyFont="1" applyFill="1" applyBorder="1" applyAlignment="1">
      <alignment vertical="top" wrapText="1"/>
    </xf>
    <xf numFmtId="3" fontId="4" fillId="3" borderId="33" xfId="0" applyNumberFormat="1" applyFont="1" applyFill="1" applyBorder="1" applyAlignment="1">
      <alignment vertical="top" wrapText="1"/>
    </xf>
    <xf numFmtId="0" fontId="4" fillId="3" borderId="36" xfId="0" applyFont="1" applyFill="1" applyBorder="1" applyAlignment="1">
      <alignment vertical="top" wrapText="1"/>
    </xf>
    <xf numFmtId="0" fontId="4" fillId="3" borderId="33" xfId="0" applyFont="1" applyFill="1" applyBorder="1" applyAlignment="1">
      <alignment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4" fillId="0" borderId="5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30" xfId="0" applyFont="1" applyBorder="1" applyAlignment="1">
      <alignment vertical="center" wrapText="1"/>
    </xf>
    <xf numFmtId="3" fontId="4" fillId="0" borderId="36" xfId="0" applyNumberFormat="1" applyFont="1" applyBorder="1" applyAlignment="1">
      <alignment vertical="top" wrapText="1"/>
    </xf>
    <xf numFmtId="3" fontId="4" fillId="0" borderId="33" xfId="0" applyNumberFormat="1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3" fontId="4" fillId="0" borderId="37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vertical="top" wrapText="1"/>
    </xf>
    <xf numFmtId="15" fontId="5" fillId="0" borderId="0" xfId="0" applyNumberFormat="1" applyFont="1" applyAlignment="1">
      <alignment horizontal="center" vertical="center"/>
    </xf>
    <xf numFmtId="0" fontId="4" fillId="0" borderId="51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3" fontId="10" fillId="0" borderId="37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4" fillId="0" borderId="5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top" wrapText="1"/>
    </xf>
    <xf numFmtId="3" fontId="10" fillId="0" borderId="21" xfId="0" applyNumberFormat="1" applyFont="1" applyBorder="1" applyAlignment="1">
      <alignment horizontal="right" vertical="top" wrapText="1"/>
    </xf>
    <xf numFmtId="0" fontId="10" fillId="0" borderId="36" xfId="0" applyFont="1" applyBorder="1" applyAlignment="1">
      <alignment horizontal="right" vertical="top" wrapText="1"/>
    </xf>
    <xf numFmtId="0" fontId="10" fillId="0" borderId="3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3" fontId="10" fillId="0" borderId="36" xfId="0" applyNumberFormat="1" applyFont="1" applyBorder="1" applyAlignment="1">
      <alignment horizontal="right" vertical="top" wrapText="1"/>
    </xf>
    <xf numFmtId="3" fontId="10" fillId="0" borderId="33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60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43" xfId="0" applyFont="1" applyFill="1" applyBorder="1" applyAlignment="1">
      <alignment horizontal="left" vertical="top" wrapText="1"/>
    </xf>
    <xf numFmtId="0" fontId="10" fillId="3" borderId="6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50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7" fillId="9" borderId="34" xfId="0" applyFont="1" applyFill="1" applyBorder="1" applyAlignment="1">
      <alignment horizontal="left" vertical="top" wrapText="1"/>
    </xf>
    <xf numFmtId="0" fontId="7" fillId="9" borderId="35" xfId="0" applyFont="1" applyFill="1" applyBorder="1" applyAlignment="1">
      <alignment horizontal="left" vertical="top" wrapText="1"/>
    </xf>
    <xf numFmtId="0" fontId="7" fillId="9" borderId="31" xfId="0" applyFont="1" applyFill="1" applyBorder="1" applyAlignment="1">
      <alignment horizontal="left" vertical="top" wrapText="1"/>
    </xf>
    <xf numFmtId="0" fontId="7" fillId="12" borderId="24" xfId="0" applyFont="1" applyFill="1" applyBorder="1" applyAlignment="1">
      <alignment horizontal="left" vertical="top" wrapText="1"/>
    </xf>
    <xf numFmtId="0" fontId="7" fillId="12" borderId="38" xfId="0" applyFont="1" applyFill="1" applyBorder="1" applyAlignment="1">
      <alignment horizontal="left" vertical="top" wrapText="1"/>
    </xf>
    <xf numFmtId="0" fontId="7" fillId="12" borderId="26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7" fillId="13" borderId="34" xfId="0" applyFont="1" applyFill="1" applyBorder="1" applyAlignment="1">
      <alignment horizontal="left" vertical="top" wrapText="1"/>
    </xf>
    <xf numFmtId="0" fontId="7" fillId="13" borderId="35" xfId="0" applyFont="1" applyFill="1" applyBorder="1" applyAlignment="1">
      <alignment horizontal="left" vertical="top" wrapText="1"/>
    </xf>
    <xf numFmtId="0" fontId="7" fillId="13" borderId="31" xfId="0" applyFont="1" applyFill="1" applyBorder="1" applyAlignment="1">
      <alignment horizontal="left" vertical="top" wrapText="1"/>
    </xf>
    <xf numFmtId="0" fontId="7" fillId="10" borderId="34" xfId="0" applyFont="1" applyFill="1" applyBorder="1" applyAlignment="1">
      <alignment horizontal="left" vertical="top" wrapText="1"/>
    </xf>
    <xf numFmtId="0" fontId="7" fillId="10" borderId="35" xfId="0" applyFont="1" applyFill="1" applyBorder="1" applyAlignment="1">
      <alignment horizontal="left" vertical="top" wrapText="1"/>
    </xf>
    <xf numFmtId="0" fontId="7" fillId="10" borderId="31" xfId="0" applyFont="1" applyFill="1" applyBorder="1" applyAlignment="1">
      <alignment horizontal="left" vertical="top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36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C28" workbookViewId="0">
      <selection activeCell="D34" sqref="D34:D39"/>
    </sheetView>
  </sheetViews>
  <sheetFormatPr defaultRowHeight="15" x14ac:dyDescent="0.25"/>
  <cols>
    <col min="1" max="1" width="20.5703125" customWidth="1"/>
    <col min="2" max="2" width="71.5703125" customWidth="1"/>
    <col min="3" max="3" width="70" customWidth="1"/>
    <col min="4" max="4" width="73.85546875" customWidth="1"/>
    <col min="5" max="5" width="8.140625" hidden="1" customWidth="1"/>
    <col min="6" max="6" width="8.140625" customWidth="1"/>
    <col min="7" max="7" width="50.42578125" customWidth="1"/>
    <col min="8" max="8" width="8.140625" hidden="1" customWidth="1"/>
    <col min="9" max="9" width="7" hidden="1" customWidth="1"/>
    <col min="10" max="10" width="10.140625" hidden="1" customWidth="1"/>
    <col min="11" max="11" width="8" hidden="1" customWidth="1"/>
    <col min="12" max="12" width="5.28515625" hidden="1" customWidth="1"/>
    <col min="13" max="13" width="2" hidden="1" customWidth="1"/>
    <col min="16" max="16" width="0" hidden="1" customWidth="1"/>
  </cols>
  <sheetData>
    <row r="1" spans="1:18" ht="18.75" thickBot="1" x14ac:dyDescent="0.3">
      <c r="A1" s="782" t="s">
        <v>367</v>
      </c>
      <c r="B1" s="783"/>
      <c r="C1" s="783"/>
      <c r="D1" s="783"/>
      <c r="E1" s="783"/>
      <c r="F1" s="783"/>
      <c r="G1" s="783"/>
      <c r="L1" s="5"/>
      <c r="M1" s="129" t="s">
        <v>71</v>
      </c>
    </row>
    <row r="2" spans="1:18" ht="6" customHeight="1" thickBot="1" x14ac:dyDescent="0.3"/>
    <row r="3" spans="1:18" ht="17.25" customHeight="1" thickBot="1" x14ac:dyDescent="0.3">
      <c r="A3" s="49" t="s">
        <v>14</v>
      </c>
      <c r="B3" s="50"/>
      <c r="C3" s="50"/>
      <c r="D3" s="50"/>
      <c r="E3" s="50"/>
      <c r="F3" s="566"/>
      <c r="G3" s="51"/>
      <c r="H3" s="50"/>
      <c r="I3" s="50"/>
      <c r="J3" s="50"/>
      <c r="K3" s="50"/>
      <c r="L3" s="50"/>
      <c r="M3" s="51"/>
    </row>
    <row r="4" spans="1:18" ht="31.5" customHeight="1" thickBot="1" x14ac:dyDescent="0.3">
      <c r="A4" s="52" t="s">
        <v>0</v>
      </c>
      <c r="B4" s="53" t="s">
        <v>1</v>
      </c>
      <c r="C4" s="54" t="s">
        <v>15</v>
      </c>
      <c r="D4" s="53" t="s">
        <v>43</v>
      </c>
      <c r="E4" s="53" t="s">
        <v>19</v>
      </c>
      <c r="F4" s="54" t="s">
        <v>276</v>
      </c>
      <c r="G4" s="56" t="s">
        <v>275</v>
      </c>
      <c r="H4" s="538" t="s">
        <v>46</v>
      </c>
      <c r="I4" s="53" t="s">
        <v>2</v>
      </c>
      <c r="J4" s="53" t="s">
        <v>3</v>
      </c>
      <c r="K4" s="53" t="s">
        <v>4</v>
      </c>
      <c r="L4" s="55" t="s">
        <v>16</v>
      </c>
      <c r="M4" s="56" t="s">
        <v>17</v>
      </c>
      <c r="P4" t="s">
        <v>277</v>
      </c>
      <c r="R4" s="7"/>
    </row>
    <row r="5" spans="1:18" ht="18.75" customHeight="1" x14ac:dyDescent="0.25">
      <c r="A5" s="847" t="s">
        <v>50</v>
      </c>
      <c r="B5" s="142" t="s">
        <v>51</v>
      </c>
      <c r="C5" s="143" t="s">
        <v>67</v>
      </c>
      <c r="D5" s="124" t="s">
        <v>69</v>
      </c>
      <c r="E5" s="42"/>
      <c r="F5" s="701" t="s">
        <v>277</v>
      </c>
      <c r="G5" s="551"/>
      <c r="H5" s="539">
        <v>0.49630000000000002</v>
      </c>
      <c r="I5" s="167">
        <v>80904</v>
      </c>
      <c r="J5" s="167">
        <v>143436</v>
      </c>
      <c r="K5" s="167">
        <f>I5+J5</f>
        <v>224340</v>
      </c>
      <c r="L5" s="168">
        <v>95</v>
      </c>
      <c r="M5" s="159">
        <f>($K$5*$L$5)/100</f>
        <v>213123</v>
      </c>
      <c r="N5" s="136"/>
      <c r="P5" t="s">
        <v>278</v>
      </c>
      <c r="R5" s="8"/>
    </row>
    <row r="6" spans="1:18" ht="18.75" customHeight="1" x14ac:dyDescent="0.25">
      <c r="A6" s="848"/>
      <c r="B6" s="144"/>
      <c r="C6" s="86"/>
      <c r="D6" s="86" t="s">
        <v>70</v>
      </c>
      <c r="E6" s="42"/>
      <c r="F6" s="701" t="s">
        <v>277</v>
      </c>
      <c r="G6" s="551"/>
      <c r="H6" s="464"/>
      <c r="I6" s="138"/>
      <c r="J6" s="138"/>
      <c r="K6" s="138"/>
      <c r="L6" s="134"/>
      <c r="M6" s="132"/>
      <c r="N6" s="136"/>
      <c r="P6" t="s">
        <v>279</v>
      </c>
      <c r="R6" s="8"/>
    </row>
    <row r="7" spans="1:18" ht="17.25" customHeight="1" x14ac:dyDescent="0.25">
      <c r="A7" s="848"/>
      <c r="B7" s="145" t="s">
        <v>52</v>
      </c>
      <c r="C7" s="146" t="s">
        <v>68</v>
      </c>
      <c r="D7" s="130" t="s">
        <v>72</v>
      </c>
      <c r="E7" s="82"/>
      <c r="F7" s="701" t="s">
        <v>277</v>
      </c>
      <c r="G7" s="551"/>
      <c r="H7" s="535"/>
      <c r="I7" s="131"/>
      <c r="J7" s="134"/>
      <c r="K7" s="138"/>
      <c r="L7" s="134"/>
      <c r="M7" s="132"/>
      <c r="R7" s="8"/>
    </row>
    <row r="8" spans="1:18" ht="21.75" customHeight="1" x14ac:dyDescent="0.25">
      <c r="A8" s="848"/>
      <c r="B8" s="105" t="s">
        <v>53</v>
      </c>
      <c r="C8" s="147" t="s">
        <v>61</v>
      </c>
      <c r="D8" s="6" t="s">
        <v>66</v>
      </c>
      <c r="E8" s="82"/>
      <c r="F8" s="701" t="s">
        <v>277</v>
      </c>
      <c r="G8" s="551"/>
      <c r="H8" s="535"/>
      <c r="I8" s="131"/>
      <c r="J8" s="134"/>
      <c r="K8" s="138"/>
      <c r="L8" s="134"/>
      <c r="M8" s="132"/>
      <c r="R8" s="8"/>
    </row>
    <row r="9" spans="1:18" ht="17.25" customHeight="1" x14ac:dyDescent="0.25">
      <c r="A9" s="848"/>
      <c r="B9" s="105"/>
      <c r="C9" s="148" t="s">
        <v>62</v>
      </c>
      <c r="D9" s="121" t="s">
        <v>65</v>
      </c>
      <c r="E9" s="82"/>
      <c r="F9" s="701" t="s">
        <v>277</v>
      </c>
      <c r="G9" s="551"/>
      <c r="H9" s="535"/>
      <c r="I9" s="131"/>
      <c r="J9" s="134"/>
      <c r="K9" s="138"/>
      <c r="L9" s="134"/>
      <c r="M9" s="132"/>
      <c r="R9" s="8"/>
    </row>
    <row r="10" spans="1:18" ht="16.5" customHeight="1" x14ac:dyDescent="0.25">
      <c r="A10" s="848"/>
      <c r="B10" s="145"/>
      <c r="C10" s="148" t="s">
        <v>63</v>
      </c>
      <c r="D10" s="3" t="s">
        <v>64</v>
      </c>
      <c r="E10" s="82"/>
      <c r="F10" s="701" t="s">
        <v>277</v>
      </c>
      <c r="G10" s="551"/>
      <c r="H10" s="535"/>
      <c r="I10" s="131"/>
      <c r="J10" s="134"/>
      <c r="K10" s="138"/>
      <c r="L10" s="134"/>
      <c r="M10" s="132"/>
      <c r="R10" s="8"/>
    </row>
    <row r="11" spans="1:18" ht="30.75" customHeight="1" x14ac:dyDescent="0.25">
      <c r="A11" s="848"/>
      <c r="B11" s="105" t="s">
        <v>55</v>
      </c>
      <c r="C11" s="149" t="s">
        <v>59</v>
      </c>
      <c r="D11" s="149" t="s">
        <v>60</v>
      </c>
      <c r="E11" s="141"/>
      <c r="F11" s="701" t="s">
        <v>277</v>
      </c>
      <c r="G11" s="551"/>
      <c r="H11" s="535"/>
      <c r="I11" s="131"/>
      <c r="J11" s="134"/>
      <c r="K11" s="138"/>
      <c r="L11" s="134"/>
      <c r="M11" s="132"/>
      <c r="R11" s="8"/>
    </row>
    <row r="12" spans="1:18" ht="31.5" customHeight="1" x14ac:dyDescent="0.25">
      <c r="A12" s="849"/>
      <c r="B12" s="6" t="s">
        <v>48</v>
      </c>
      <c r="C12" s="14" t="s">
        <v>49</v>
      </c>
      <c r="D12" s="4" t="s">
        <v>58</v>
      </c>
      <c r="E12" s="42"/>
      <c r="F12" s="701" t="s">
        <v>277</v>
      </c>
      <c r="G12" s="551"/>
      <c r="H12" s="535"/>
      <c r="I12" s="131"/>
      <c r="J12" s="134"/>
      <c r="K12" s="138"/>
      <c r="L12" s="134"/>
      <c r="M12" s="132"/>
      <c r="R12" s="8"/>
    </row>
    <row r="13" spans="1:18" ht="18.75" customHeight="1" x14ac:dyDescent="0.25">
      <c r="A13" s="781" t="s">
        <v>54</v>
      </c>
      <c r="B13" s="169" t="s">
        <v>121</v>
      </c>
      <c r="C13" s="170" t="s">
        <v>122</v>
      </c>
      <c r="D13" s="149" t="s">
        <v>123</v>
      </c>
      <c r="E13" s="42"/>
      <c r="F13" s="701" t="s">
        <v>277</v>
      </c>
      <c r="G13" s="551"/>
      <c r="H13" s="535"/>
      <c r="I13" s="131"/>
      <c r="J13" s="134"/>
      <c r="K13" s="138"/>
      <c r="L13" s="134"/>
      <c r="M13" s="132"/>
      <c r="R13" s="8"/>
    </row>
    <row r="14" spans="1:18" ht="18.75" customHeight="1" thickBot="1" x14ac:dyDescent="0.3">
      <c r="A14" s="140"/>
      <c r="B14" s="724" t="s">
        <v>57</v>
      </c>
      <c r="C14" s="725" t="s">
        <v>105</v>
      </c>
      <c r="D14" s="726" t="s">
        <v>107</v>
      </c>
      <c r="E14" s="42"/>
      <c r="F14" s="701" t="s">
        <v>277</v>
      </c>
      <c r="G14" s="281" t="s">
        <v>306</v>
      </c>
      <c r="H14" s="464"/>
      <c r="I14" s="131"/>
      <c r="J14" s="134"/>
      <c r="K14" s="138"/>
      <c r="L14" s="134"/>
      <c r="M14" s="132"/>
      <c r="R14" s="8"/>
    </row>
    <row r="15" spans="1:18" ht="18" customHeight="1" thickBot="1" x14ac:dyDescent="0.3">
      <c r="A15" s="83" t="s">
        <v>21</v>
      </c>
      <c r="B15" s="84"/>
      <c r="C15" s="84"/>
      <c r="D15" s="84"/>
      <c r="E15" s="84"/>
      <c r="F15" s="84"/>
      <c r="G15" s="85"/>
      <c r="H15" s="84"/>
      <c r="I15" s="84"/>
      <c r="J15" s="84"/>
      <c r="K15" s="84"/>
      <c r="L15" s="84"/>
      <c r="M15" s="85"/>
    </row>
    <row r="16" spans="1:18" ht="33.75" customHeight="1" thickBot="1" x14ac:dyDescent="0.3">
      <c r="A16" s="96" t="s">
        <v>0</v>
      </c>
      <c r="B16" s="97" t="s">
        <v>1</v>
      </c>
      <c r="C16" s="95" t="s">
        <v>18</v>
      </c>
      <c r="D16" s="97" t="s">
        <v>42</v>
      </c>
      <c r="E16" s="97" t="s">
        <v>19</v>
      </c>
      <c r="F16" s="536" t="s">
        <v>276</v>
      </c>
      <c r="G16" s="99" t="s">
        <v>275</v>
      </c>
      <c r="H16" s="540" t="s">
        <v>46</v>
      </c>
      <c r="I16" s="97" t="s">
        <v>2</v>
      </c>
      <c r="J16" s="95" t="s">
        <v>3</v>
      </c>
      <c r="K16" s="97" t="s">
        <v>4</v>
      </c>
      <c r="L16" s="98" t="s">
        <v>5</v>
      </c>
      <c r="M16" s="99" t="s">
        <v>47</v>
      </c>
    </row>
    <row r="17" spans="1:14" ht="81" customHeight="1" x14ac:dyDescent="0.25">
      <c r="A17" s="25" t="s">
        <v>6</v>
      </c>
      <c r="B17" s="122" t="s">
        <v>368</v>
      </c>
      <c r="C17" s="39" t="s">
        <v>28</v>
      </c>
      <c r="D17" s="780" t="s">
        <v>407</v>
      </c>
      <c r="E17" s="63"/>
      <c r="F17" s="42" t="s">
        <v>277</v>
      </c>
      <c r="G17" s="552"/>
      <c r="H17" s="541">
        <v>0.17469999999999999</v>
      </c>
      <c r="I17" s="850">
        <v>27243</v>
      </c>
      <c r="J17" s="852" t="s">
        <v>23</v>
      </c>
      <c r="K17" s="850">
        <f>I17</f>
        <v>27243</v>
      </c>
      <c r="L17" s="852">
        <v>100</v>
      </c>
      <c r="M17" s="845">
        <f>$K$17</f>
        <v>27243</v>
      </c>
    </row>
    <row r="18" spans="1:14" ht="18" customHeight="1" thickBot="1" x14ac:dyDescent="0.3">
      <c r="A18" s="61"/>
      <c r="B18" s="123" t="s">
        <v>26</v>
      </c>
      <c r="C18" s="15" t="s">
        <v>27</v>
      </c>
      <c r="D18" s="104"/>
      <c r="E18" s="64"/>
      <c r="F18" s="43"/>
      <c r="G18" s="553"/>
      <c r="H18" s="542"/>
      <c r="I18" s="851"/>
      <c r="J18" s="853"/>
      <c r="K18" s="851"/>
      <c r="L18" s="853"/>
      <c r="M18" s="846"/>
    </row>
    <row r="19" spans="1:14" ht="17.25" customHeight="1" thickBot="1" x14ac:dyDescent="0.3">
      <c r="A19" s="65" t="s">
        <v>7</v>
      </c>
      <c r="B19" s="66"/>
      <c r="C19" s="66"/>
      <c r="D19" s="66"/>
      <c r="E19" s="66"/>
      <c r="F19" s="66"/>
      <c r="G19" s="67"/>
      <c r="H19" s="66"/>
      <c r="I19" s="66"/>
      <c r="J19" s="66"/>
      <c r="K19" s="66"/>
      <c r="L19" s="66"/>
      <c r="M19" s="67"/>
    </row>
    <row r="20" spans="1:14" ht="31.5" customHeight="1" thickBot="1" x14ac:dyDescent="0.3">
      <c r="A20" s="57" t="s">
        <v>0</v>
      </c>
      <c r="B20" s="58" t="s">
        <v>1</v>
      </c>
      <c r="C20" s="59" t="s">
        <v>15</v>
      </c>
      <c r="D20" s="58" t="s">
        <v>42</v>
      </c>
      <c r="E20" s="58" t="s">
        <v>19</v>
      </c>
      <c r="F20" s="537" t="s">
        <v>276</v>
      </c>
      <c r="G20" s="60" t="s">
        <v>275</v>
      </c>
      <c r="H20" s="543" t="s">
        <v>46</v>
      </c>
      <c r="I20" s="58" t="s">
        <v>2</v>
      </c>
      <c r="J20" s="59" t="s">
        <v>3</v>
      </c>
      <c r="K20" s="58" t="s">
        <v>4</v>
      </c>
      <c r="L20" s="59" t="s">
        <v>5</v>
      </c>
      <c r="M20" s="60" t="s">
        <v>47</v>
      </c>
    </row>
    <row r="21" spans="1:14" ht="27.75" customHeight="1" x14ac:dyDescent="0.25">
      <c r="A21" s="854" t="s">
        <v>73</v>
      </c>
      <c r="B21" s="13" t="s">
        <v>88</v>
      </c>
      <c r="C21" s="62" t="s">
        <v>89</v>
      </c>
      <c r="D21" s="124" t="s">
        <v>109</v>
      </c>
      <c r="E21" s="70"/>
      <c r="F21" s="42" t="s">
        <v>277</v>
      </c>
      <c r="G21" s="554"/>
      <c r="H21" s="544">
        <v>8.2500000000000004E-2</v>
      </c>
      <c r="I21" s="157">
        <v>11494</v>
      </c>
      <c r="J21" s="157">
        <v>2020</v>
      </c>
      <c r="K21" s="157">
        <f>J21+I21</f>
        <v>13514</v>
      </c>
      <c r="L21" s="158">
        <v>95</v>
      </c>
      <c r="M21" s="159">
        <f>($K$21*$L$21)/100</f>
        <v>12838.3</v>
      </c>
    </row>
    <row r="22" spans="1:14" ht="29.25" customHeight="1" x14ac:dyDescent="0.25">
      <c r="A22" s="855"/>
      <c r="B22" s="152"/>
      <c r="C22" s="89" t="s">
        <v>90</v>
      </c>
      <c r="D22" s="108"/>
      <c r="E22" s="69"/>
      <c r="F22" s="42" t="s">
        <v>277</v>
      </c>
      <c r="G22" s="71"/>
      <c r="H22" s="150"/>
      <c r="I22" s="68"/>
      <c r="J22" s="68"/>
      <c r="K22" s="68"/>
      <c r="L22" s="68"/>
      <c r="M22" s="71"/>
    </row>
    <row r="23" spans="1:14" ht="40.5" customHeight="1" x14ac:dyDescent="0.25">
      <c r="A23" s="855"/>
      <c r="B23" s="13" t="s">
        <v>92</v>
      </c>
      <c r="C23" s="128" t="s">
        <v>96</v>
      </c>
      <c r="D23" s="13" t="s">
        <v>108</v>
      </c>
      <c r="E23" s="69"/>
      <c r="F23" s="42" t="s">
        <v>277</v>
      </c>
      <c r="G23" s="71"/>
      <c r="H23" s="150"/>
      <c r="I23" s="68"/>
      <c r="J23" s="68"/>
      <c r="K23" s="68"/>
      <c r="L23" s="68"/>
      <c r="M23" s="71"/>
    </row>
    <row r="24" spans="1:14" ht="31.5" customHeight="1" x14ac:dyDescent="0.25">
      <c r="A24" s="855"/>
      <c r="B24" s="130" t="s">
        <v>93</v>
      </c>
      <c r="C24" s="153" t="s">
        <v>97</v>
      </c>
      <c r="D24" s="130" t="s">
        <v>99</v>
      </c>
      <c r="E24" s="69"/>
      <c r="F24" s="42" t="s">
        <v>277</v>
      </c>
      <c r="G24" s="71"/>
      <c r="H24" s="150"/>
      <c r="I24" s="68"/>
      <c r="J24" s="68"/>
      <c r="K24" s="68"/>
      <c r="L24" s="68"/>
      <c r="M24" s="71"/>
    </row>
    <row r="25" spans="1:14" ht="30" customHeight="1" x14ac:dyDescent="0.25">
      <c r="A25" s="855"/>
      <c r="B25" s="121" t="s">
        <v>95</v>
      </c>
      <c r="C25" s="13" t="s">
        <v>100</v>
      </c>
      <c r="D25" s="128" t="s">
        <v>103</v>
      </c>
      <c r="E25" s="69"/>
      <c r="F25" s="42" t="s">
        <v>277</v>
      </c>
      <c r="G25" s="71"/>
      <c r="H25" s="150"/>
      <c r="I25" s="68"/>
      <c r="J25" s="68"/>
      <c r="K25" s="68"/>
      <c r="L25" s="68"/>
      <c r="M25" s="71"/>
    </row>
    <row r="26" spans="1:14" ht="17.25" customHeight="1" x14ac:dyDescent="0.25">
      <c r="A26" s="856"/>
      <c r="B26" s="130" t="s">
        <v>94</v>
      </c>
      <c r="C26" s="130" t="s">
        <v>101</v>
      </c>
      <c r="D26" s="100"/>
      <c r="E26" s="69"/>
      <c r="F26" s="42"/>
      <c r="G26" s="71"/>
      <c r="H26" s="150"/>
      <c r="I26" s="68"/>
      <c r="J26" s="68"/>
      <c r="K26" s="68"/>
      <c r="L26" s="68"/>
      <c r="M26" s="71"/>
    </row>
    <row r="27" spans="1:14" ht="28.5" customHeight="1" x14ac:dyDescent="0.25">
      <c r="A27" s="857" t="s">
        <v>74</v>
      </c>
      <c r="B27" s="13" t="s">
        <v>48</v>
      </c>
      <c r="C27" s="128" t="s">
        <v>102</v>
      </c>
      <c r="D27" s="128" t="s">
        <v>75</v>
      </c>
      <c r="E27" s="150"/>
      <c r="F27" s="42" t="s">
        <v>277</v>
      </c>
      <c r="G27" s="71"/>
      <c r="H27" s="545">
        <v>0.1825</v>
      </c>
      <c r="I27" s="165">
        <v>25426</v>
      </c>
      <c r="J27" s="165">
        <v>2599</v>
      </c>
      <c r="K27" s="165">
        <f>I27+J27</f>
        <v>28025</v>
      </c>
      <c r="L27" s="164">
        <v>95</v>
      </c>
      <c r="M27" s="166">
        <f>($K$27*$L$27)/100</f>
        <v>26623.75</v>
      </c>
    </row>
    <row r="28" spans="1:14" ht="30" customHeight="1" x14ac:dyDescent="0.25">
      <c r="A28" s="858"/>
      <c r="B28" s="89" t="s">
        <v>76</v>
      </c>
      <c r="C28" s="89" t="s">
        <v>77</v>
      </c>
      <c r="D28" s="130" t="s">
        <v>78</v>
      </c>
      <c r="E28" s="151"/>
      <c r="F28" s="42" t="s">
        <v>277</v>
      </c>
      <c r="G28" s="71"/>
      <c r="H28" s="150"/>
      <c r="I28" s="68"/>
      <c r="J28" s="68"/>
      <c r="K28" s="68"/>
      <c r="L28" s="68"/>
      <c r="M28" s="71"/>
    </row>
    <row r="29" spans="1:14" ht="21" customHeight="1" x14ac:dyDescent="0.25">
      <c r="A29" s="858"/>
      <c r="B29" s="128" t="s">
        <v>79</v>
      </c>
      <c r="C29" s="154" t="s">
        <v>82</v>
      </c>
      <c r="D29" s="126" t="s">
        <v>87</v>
      </c>
      <c r="E29" s="69"/>
      <c r="F29" s="42" t="s">
        <v>277</v>
      </c>
      <c r="G29" s="71"/>
      <c r="H29" s="546"/>
      <c r="I29" s="138"/>
      <c r="J29" s="138"/>
      <c r="K29" s="138"/>
      <c r="L29" s="134"/>
      <c r="M29" s="132"/>
      <c r="N29" s="2"/>
    </row>
    <row r="30" spans="1:14" ht="31.5" customHeight="1" thickBot="1" x14ac:dyDescent="0.3">
      <c r="A30" s="858"/>
      <c r="B30" s="13" t="s">
        <v>110</v>
      </c>
      <c r="C30" s="125" t="s">
        <v>111</v>
      </c>
      <c r="D30" s="121" t="s">
        <v>112</v>
      </c>
      <c r="E30" s="69"/>
      <c r="F30" s="42" t="s">
        <v>277</v>
      </c>
      <c r="G30" s="71"/>
      <c r="H30" s="150"/>
      <c r="I30" s="68"/>
      <c r="J30" s="68"/>
      <c r="K30" s="68"/>
      <c r="L30" s="68"/>
      <c r="M30" s="71"/>
    </row>
    <row r="31" spans="1:14" ht="18" customHeight="1" thickBot="1" x14ac:dyDescent="0.3">
      <c r="A31" s="45" t="s">
        <v>22</v>
      </c>
      <c r="B31" s="16"/>
      <c r="C31" s="17"/>
      <c r="D31" s="18"/>
      <c r="E31" s="19"/>
      <c r="F31" s="19"/>
      <c r="G31" s="565"/>
      <c r="H31" s="19"/>
      <c r="I31" s="20"/>
      <c r="J31" s="20"/>
      <c r="K31" s="20"/>
      <c r="L31" s="20"/>
      <c r="M31" s="21"/>
      <c r="N31" s="2"/>
    </row>
    <row r="32" spans="1:14" ht="17.25" customHeight="1" thickBot="1" x14ac:dyDescent="0.3">
      <c r="A32" s="46" t="s">
        <v>12</v>
      </c>
      <c r="B32" s="47"/>
      <c r="C32" s="47"/>
      <c r="D32" s="47"/>
      <c r="E32" s="47"/>
      <c r="F32" s="564"/>
      <c r="G32" s="555"/>
      <c r="H32" s="47"/>
      <c r="I32" s="47"/>
      <c r="J32" s="47"/>
      <c r="K32" s="47"/>
      <c r="L32" s="47"/>
      <c r="M32" s="48"/>
    </row>
    <row r="33" spans="1:14" ht="27.75" customHeight="1" thickBot="1" x14ac:dyDescent="0.3">
      <c r="A33" s="76" t="s">
        <v>0</v>
      </c>
      <c r="B33" s="204" t="s">
        <v>1</v>
      </c>
      <c r="C33" s="205" t="s">
        <v>15</v>
      </c>
      <c r="D33" s="204" t="s">
        <v>42</v>
      </c>
      <c r="E33" s="72" t="s">
        <v>19</v>
      </c>
      <c r="F33" s="563" t="s">
        <v>276</v>
      </c>
      <c r="G33" s="207" t="s">
        <v>275</v>
      </c>
      <c r="H33" s="72" t="s">
        <v>46</v>
      </c>
      <c r="I33" s="72" t="s">
        <v>2</v>
      </c>
      <c r="J33" s="73" t="s">
        <v>3</v>
      </c>
      <c r="K33" s="74" t="s">
        <v>4</v>
      </c>
      <c r="L33" s="73" t="s">
        <v>5</v>
      </c>
      <c r="M33" s="75" t="s">
        <v>47</v>
      </c>
    </row>
    <row r="34" spans="1:14" ht="20.25" customHeight="1" x14ac:dyDescent="0.25">
      <c r="A34" s="864" t="s">
        <v>25</v>
      </c>
      <c r="B34" s="866" t="s">
        <v>44</v>
      </c>
      <c r="C34" s="662" t="s">
        <v>36</v>
      </c>
      <c r="D34" s="778" t="s">
        <v>400</v>
      </c>
      <c r="E34" s="22"/>
      <c r="F34" s="42" t="s">
        <v>277</v>
      </c>
      <c r="G34" s="557"/>
      <c r="H34" s="544">
        <v>0.215</v>
      </c>
      <c r="I34" s="160">
        <v>25892</v>
      </c>
      <c r="J34" s="160">
        <v>14877</v>
      </c>
      <c r="K34" s="160">
        <f>I34+J34</f>
        <v>40769</v>
      </c>
      <c r="L34" s="156">
        <v>100</v>
      </c>
      <c r="M34" s="159">
        <f>$K$34</f>
        <v>40769</v>
      </c>
      <c r="N34" s="2"/>
    </row>
    <row r="35" spans="1:14" ht="30" customHeight="1" x14ac:dyDescent="0.25">
      <c r="A35" s="865"/>
      <c r="B35" s="866"/>
      <c r="C35" s="663" t="s">
        <v>37</v>
      </c>
      <c r="D35" s="778" t="s">
        <v>401</v>
      </c>
      <c r="E35" s="22"/>
      <c r="F35" s="42" t="s">
        <v>277</v>
      </c>
      <c r="G35" s="557"/>
      <c r="H35" s="434"/>
      <c r="I35" s="138"/>
      <c r="J35" s="134"/>
      <c r="K35" s="138"/>
      <c r="L35" s="134"/>
      <c r="M35" s="132"/>
      <c r="N35" s="2"/>
    </row>
    <row r="36" spans="1:14" ht="29.25" customHeight="1" x14ac:dyDescent="0.25">
      <c r="A36" s="865"/>
      <c r="B36" s="866"/>
      <c r="C36" s="663" t="s">
        <v>38</v>
      </c>
      <c r="D36" s="778" t="s">
        <v>402</v>
      </c>
      <c r="E36" s="22"/>
      <c r="F36" s="42" t="s">
        <v>277</v>
      </c>
      <c r="G36" s="557"/>
      <c r="H36" s="434"/>
      <c r="I36" s="138"/>
      <c r="J36" s="134"/>
      <c r="K36" s="138"/>
      <c r="L36" s="134"/>
      <c r="M36" s="132"/>
      <c r="N36" s="2"/>
    </row>
    <row r="37" spans="1:14" ht="30.75" customHeight="1" x14ac:dyDescent="0.25">
      <c r="A37" s="10"/>
      <c r="B37" s="3"/>
      <c r="C37" s="663" t="s">
        <v>39</v>
      </c>
      <c r="D37" s="778" t="s">
        <v>403</v>
      </c>
      <c r="E37" s="22"/>
      <c r="F37" s="42" t="s">
        <v>277</v>
      </c>
      <c r="G37" s="557"/>
      <c r="H37" s="434"/>
      <c r="I37" s="138"/>
      <c r="J37" s="134"/>
      <c r="K37" s="138"/>
      <c r="L37" s="134"/>
      <c r="M37" s="132"/>
      <c r="N37" s="2"/>
    </row>
    <row r="38" spans="1:14" ht="29.25" customHeight="1" x14ac:dyDescent="0.25">
      <c r="A38" s="10"/>
      <c r="B38" s="3"/>
      <c r="C38" s="663" t="s">
        <v>45</v>
      </c>
      <c r="D38" s="778" t="s">
        <v>404</v>
      </c>
      <c r="E38" s="22"/>
      <c r="F38" s="42" t="s">
        <v>277</v>
      </c>
      <c r="G38" s="557"/>
      <c r="H38" s="434"/>
      <c r="I38" s="138"/>
      <c r="J38" s="134"/>
      <c r="K38" s="138"/>
      <c r="L38" s="134"/>
      <c r="M38" s="132"/>
      <c r="N38" s="2"/>
    </row>
    <row r="39" spans="1:14" ht="18.75" customHeight="1" thickBot="1" x14ac:dyDescent="0.3">
      <c r="A39" s="10"/>
      <c r="B39" s="15"/>
      <c r="C39" s="28" t="s">
        <v>40</v>
      </c>
      <c r="D39" s="803" t="s">
        <v>405</v>
      </c>
      <c r="E39" s="29"/>
      <c r="F39" s="64" t="s">
        <v>277</v>
      </c>
      <c r="G39" s="558"/>
      <c r="H39" s="434"/>
      <c r="I39" s="138"/>
      <c r="J39" s="134"/>
      <c r="K39" s="138"/>
      <c r="L39" s="134"/>
      <c r="M39" s="132"/>
      <c r="N39" s="2"/>
    </row>
    <row r="40" spans="1:14" ht="15.75" x14ac:dyDescent="0.25">
      <c r="A40" s="113" t="s">
        <v>13</v>
      </c>
      <c r="B40" s="114"/>
      <c r="C40" s="114"/>
      <c r="D40" s="114"/>
      <c r="E40" s="114"/>
      <c r="F40" s="114"/>
      <c r="G40" s="115"/>
      <c r="H40" s="114"/>
      <c r="I40" s="114"/>
      <c r="J40" s="114"/>
      <c r="K40" s="114"/>
      <c r="L40" s="114"/>
      <c r="M40" s="115"/>
    </row>
    <row r="41" spans="1:14" ht="30" customHeight="1" thickBot="1" x14ac:dyDescent="0.3">
      <c r="A41" s="35" t="s">
        <v>0</v>
      </c>
      <c r="B41" s="32" t="s">
        <v>1</v>
      </c>
      <c r="C41" s="33" t="s">
        <v>15</v>
      </c>
      <c r="D41" s="32" t="s">
        <v>42</v>
      </c>
      <c r="E41" s="32" t="s">
        <v>19</v>
      </c>
      <c r="F41" s="562" t="s">
        <v>276</v>
      </c>
      <c r="G41" s="34" t="s">
        <v>275</v>
      </c>
      <c r="H41" s="548" t="s">
        <v>46</v>
      </c>
      <c r="I41" s="32" t="s">
        <v>2</v>
      </c>
      <c r="J41" s="33" t="s">
        <v>3</v>
      </c>
      <c r="K41" s="32" t="s">
        <v>4</v>
      </c>
      <c r="L41" s="33" t="s">
        <v>5</v>
      </c>
      <c r="M41" s="34" t="s">
        <v>47</v>
      </c>
    </row>
    <row r="42" spans="1:14" ht="30" customHeight="1" x14ac:dyDescent="0.25">
      <c r="A42" s="25" t="s">
        <v>8</v>
      </c>
      <c r="B42" s="859" t="s">
        <v>9</v>
      </c>
      <c r="C42" s="668" t="s">
        <v>292</v>
      </c>
      <c r="D42" s="107" t="s">
        <v>20</v>
      </c>
      <c r="E42" s="36"/>
      <c r="F42" s="194" t="s">
        <v>277</v>
      </c>
      <c r="G42" s="559"/>
      <c r="H42" s="549">
        <v>0</v>
      </c>
      <c r="I42" s="156">
        <v>0</v>
      </c>
      <c r="J42" s="162">
        <v>450</v>
      </c>
      <c r="K42" s="162">
        <f>J42</f>
        <v>450</v>
      </c>
      <c r="L42" s="156">
        <v>100</v>
      </c>
      <c r="M42" s="163">
        <f>$K$42</f>
        <v>450</v>
      </c>
    </row>
    <row r="43" spans="1:14" ht="18" customHeight="1" thickBot="1" x14ac:dyDescent="0.3">
      <c r="A43" s="11"/>
      <c r="B43" s="860"/>
      <c r="C43" s="669" t="s">
        <v>293</v>
      </c>
      <c r="D43" s="109" t="s">
        <v>10</v>
      </c>
      <c r="E43" s="31"/>
      <c r="F43" s="64" t="s">
        <v>277</v>
      </c>
      <c r="G43" s="727" t="s">
        <v>291</v>
      </c>
      <c r="H43" s="550"/>
      <c r="I43" s="37"/>
      <c r="J43" s="37"/>
      <c r="K43" s="37"/>
      <c r="L43" s="37"/>
      <c r="M43" s="38"/>
    </row>
    <row r="44" spans="1:14" ht="8.25" customHeight="1" thickBot="1" x14ac:dyDescent="0.3"/>
    <row r="45" spans="1:14" ht="15.75" thickBot="1" x14ac:dyDescent="0.3">
      <c r="B45" s="861" t="s">
        <v>11</v>
      </c>
      <c r="C45" s="40" t="s">
        <v>14</v>
      </c>
      <c r="D45" s="90">
        <v>213123</v>
      </c>
      <c r="L45" s="127" t="s">
        <v>33</v>
      </c>
      <c r="M45" s="161">
        <v>23</v>
      </c>
    </row>
    <row r="46" spans="1:14" ht="15.75" thickBot="1" x14ac:dyDescent="0.3">
      <c r="B46" s="862"/>
      <c r="C46" s="12" t="s">
        <v>21</v>
      </c>
      <c r="D46" s="91">
        <v>27243</v>
      </c>
      <c r="L46" s="127" t="s">
        <v>34</v>
      </c>
      <c r="M46" s="161">
        <v>460</v>
      </c>
    </row>
    <row r="47" spans="1:14" ht="15.75" thickBot="1" x14ac:dyDescent="0.3">
      <c r="B47" s="862"/>
      <c r="C47" s="12" t="s">
        <v>30</v>
      </c>
      <c r="D47" s="90">
        <v>39462.050000000003</v>
      </c>
      <c r="L47" s="127" t="s">
        <v>35</v>
      </c>
      <c r="M47" s="161">
        <v>23</v>
      </c>
    </row>
    <row r="48" spans="1:14" ht="15.75" thickBot="1" x14ac:dyDescent="0.3">
      <c r="B48" s="862"/>
      <c r="C48" s="78" t="s">
        <v>22</v>
      </c>
      <c r="D48" s="106">
        <v>41219</v>
      </c>
    </row>
    <row r="49" spans="2:13" x14ac:dyDescent="0.25">
      <c r="B49" s="862"/>
      <c r="C49" s="79" t="s">
        <v>31</v>
      </c>
      <c r="D49" s="92">
        <v>40769</v>
      </c>
    </row>
    <row r="50" spans="2:13" ht="15.75" thickBot="1" x14ac:dyDescent="0.3">
      <c r="B50" s="862"/>
      <c r="C50" s="80" t="s">
        <v>32</v>
      </c>
      <c r="D50" s="93">
        <v>450</v>
      </c>
      <c r="K50" s="110"/>
      <c r="L50" s="112" t="s">
        <v>41</v>
      </c>
      <c r="M50" s="111">
        <v>24.19</v>
      </c>
    </row>
    <row r="51" spans="2:13" ht="15.75" thickBot="1" x14ac:dyDescent="0.3">
      <c r="B51" s="863"/>
      <c r="C51" s="77" t="s">
        <v>24</v>
      </c>
      <c r="D51" s="94">
        <v>321047.05</v>
      </c>
      <c r="E51" s="44"/>
      <c r="F51" s="44"/>
      <c r="G51" s="44"/>
      <c r="H51" s="44"/>
    </row>
    <row r="52" spans="2:13" x14ac:dyDescent="0.25">
      <c r="B52" s="41"/>
    </row>
    <row r="53" spans="2:13" x14ac:dyDescent="0.25">
      <c r="B53" s="81"/>
    </row>
    <row r="54" spans="2:13" x14ac:dyDescent="0.25">
      <c r="B54" s="41"/>
    </row>
    <row r="55" spans="2:13" x14ac:dyDescent="0.25">
      <c r="B55" s="120"/>
      <c r="C55" s="2"/>
    </row>
    <row r="56" spans="2:13" x14ac:dyDescent="0.25">
      <c r="B56" s="88"/>
    </row>
    <row r="57" spans="2:13" x14ac:dyDescent="0.25">
      <c r="B57" s="88"/>
    </row>
  </sheetData>
  <mergeCells count="12">
    <mergeCell ref="A21:A26"/>
    <mergeCell ref="A27:A30"/>
    <mergeCell ref="B42:B43"/>
    <mergeCell ref="B45:B51"/>
    <mergeCell ref="A34:A36"/>
    <mergeCell ref="B34:B36"/>
    <mergeCell ref="M17:M18"/>
    <mergeCell ref="A5:A12"/>
    <mergeCell ref="I17:I18"/>
    <mergeCell ref="J17:J18"/>
    <mergeCell ref="K17:K18"/>
    <mergeCell ref="L17:L18"/>
  </mergeCells>
  <conditionalFormatting sqref="R4">
    <cfRule type="colorScale" priority="19">
      <colorScale>
        <cfvo type="min"/>
        <cfvo type="max"/>
        <color rgb="FFFF0000"/>
        <color rgb="FFFFEF9C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 F5:F14">
    <cfRule type="cellIs" dxfId="367" priority="15" operator="equal">
      <formula>$P$4</formula>
    </cfRule>
  </conditionalFormatting>
  <conditionalFormatting sqref="F17 F5:F14">
    <cfRule type="cellIs" dxfId="366" priority="13" operator="equal">
      <formula>$P$6</formula>
    </cfRule>
    <cfRule type="cellIs" dxfId="365" priority="14" operator="equal">
      <formula>$P$5</formula>
    </cfRule>
  </conditionalFormatting>
  <conditionalFormatting sqref="F21:F30">
    <cfRule type="cellIs" dxfId="364" priority="12" operator="equal">
      <formula>$P$4</formula>
    </cfRule>
  </conditionalFormatting>
  <conditionalFormatting sqref="F21:F30">
    <cfRule type="cellIs" dxfId="363" priority="10" operator="equal">
      <formula>$P$6</formula>
    </cfRule>
    <cfRule type="cellIs" dxfId="362" priority="11" operator="equal">
      <formula>$P$5</formula>
    </cfRule>
  </conditionalFormatting>
  <conditionalFormatting sqref="F34:F39">
    <cfRule type="cellIs" dxfId="361" priority="9" operator="equal">
      <formula>$P$4</formula>
    </cfRule>
  </conditionalFormatting>
  <conditionalFormatting sqref="F34:F39">
    <cfRule type="cellIs" dxfId="360" priority="7" operator="equal">
      <formula>$P$6</formula>
    </cfRule>
    <cfRule type="cellIs" dxfId="359" priority="8" operator="equal">
      <formula>$P$5</formula>
    </cfRule>
  </conditionalFormatting>
  <conditionalFormatting sqref="F42:F43">
    <cfRule type="cellIs" dxfId="358" priority="6" operator="equal">
      <formula>$P$4</formula>
    </cfRule>
  </conditionalFormatting>
  <conditionalFormatting sqref="F42:F43">
    <cfRule type="cellIs" dxfId="357" priority="4" operator="equal">
      <formula>$P$6</formula>
    </cfRule>
    <cfRule type="cellIs" dxfId="356" priority="5" operator="equal">
      <formula>$P$5</formula>
    </cfRule>
  </conditionalFormatting>
  <dataValidations count="1">
    <dataValidation type="list" allowBlank="1" showInputMessage="1" showErrorMessage="1" sqref="F21:F30 F17 F34:F39 F42:F43 F5:F14">
      <formula1>Status</formula1>
    </dataValidation>
  </dataValidations>
  <pageMargins left="0.43307086614173229" right="0.43307086614173229" top="0.35433070866141736" bottom="0.35433070866141736" header="0.31496062992125984" footer="0.31496062992125984"/>
  <pageSetup paperSize="8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9" workbookViewId="0">
      <selection activeCell="A36" sqref="A36:XFD42"/>
    </sheetView>
  </sheetViews>
  <sheetFormatPr defaultRowHeight="15" x14ac:dyDescent="0.25"/>
  <cols>
    <col min="1" max="1" width="13.42578125" customWidth="1"/>
    <col min="2" max="2" width="53" customWidth="1"/>
    <col min="3" max="3" width="43.42578125" customWidth="1"/>
    <col min="4" max="4" width="48.140625" customWidth="1"/>
    <col min="5" max="5" width="7.7109375" customWidth="1"/>
    <col min="6" max="6" width="27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332</v>
      </c>
      <c r="K1" s="5"/>
      <c r="L1" s="5" t="s">
        <v>71</v>
      </c>
    </row>
    <row r="2" spans="1:16" ht="9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8.5" customHeight="1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30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63" t="s">
        <v>277</v>
      </c>
      <c r="F5" s="711" t="s">
        <v>309</v>
      </c>
      <c r="G5" s="630">
        <v>5.6000000000000001E-2</v>
      </c>
      <c r="H5" s="325">
        <v>9198.57</v>
      </c>
      <c r="I5" s="325">
        <v>3571</v>
      </c>
      <c r="J5" s="325">
        <v>25540.799999999999</v>
      </c>
      <c r="K5" s="314">
        <v>50</v>
      </c>
      <c r="L5" s="326">
        <v>12770.4</v>
      </c>
      <c r="P5" t="s">
        <v>278</v>
      </c>
    </row>
    <row r="6" spans="1:16" ht="55.5" customHeight="1" x14ac:dyDescent="0.25">
      <c r="A6" s="918"/>
      <c r="B6" s="707"/>
      <c r="C6" s="685" t="s">
        <v>236</v>
      </c>
      <c r="D6" s="752" t="s">
        <v>237</v>
      </c>
      <c r="E6" s="194" t="s">
        <v>277</v>
      </c>
      <c r="F6" s="702" t="s">
        <v>381</v>
      </c>
      <c r="G6" s="535"/>
      <c r="H6" s="416"/>
      <c r="I6" s="416"/>
      <c r="J6" s="416"/>
      <c r="K6" s="416"/>
      <c r="L6" s="417"/>
      <c r="P6" t="s">
        <v>279</v>
      </c>
    </row>
    <row r="7" spans="1:16" ht="30" customHeight="1" x14ac:dyDescent="0.25">
      <c r="A7" s="918"/>
      <c r="B7" s="708" t="s">
        <v>238</v>
      </c>
      <c r="C7" s="708" t="s">
        <v>239</v>
      </c>
      <c r="D7" s="713" t="s">
        <v>240</v>
      </c>
      <c r="E7" s="194" t="s">
        <v>277</v>
      </c>
      <c r="F7" s="702" t="s">
        <v>310</v>
      </c>
      <c r="G7" s="535"/>
      <c r="H7" s="416"/>
      <c r="I7" s="416"/>
      <c r="J7" s="416"/>
      <c r="K7" s="416"/>
      <c r="L7" s="417"/>
    </row>
    <row r="8" spans="1:16" ht="32.25" customHeight="1" x14ac:dyDescent="0.25">
      <c r="A8" s="918"/>
      <c r="B8" s="709" t="s">
        <v>241</v>
      </c>
      <c r="C8" s="714" t="s">
        <v>242</v>
      </c>
      <c r="D8" s="715" t="s">
        <v>243</v>
      </c>
      <c r="E8" s="194" t="s">
        <v>277</v>
      </c>
      <c r="F8" s="702" t="s">
        <v>311</v>
      </c>
      <c r="G8" s="535"/>
      <c r="H8" s="416"/>
      <c r="I8" s="416"/>
      <c r="J8" s="416"/>
      <c r="K8" s="416"/>
      <c r="L8" s="417"/>
    </row>
    <row r="9" spans="1:16" ht="32.25" customHeight="1" thickBot="1" x14ac:dyDescent="0.3">
      <c r="A9" s="918"/>
      <c r="B9" s="718" t="s">
        <v>244</v>
      </c>
      <c r="C9" s="716" t="s">
        <v>245</v>
      </c>
      <c r="D9" s="751" t="s">
        <v>155</v>
      </c>
      <c r="E9" s="64"/>
      <c r="F9" s="717" t="s">
        <v>312</v>
      </c>
      <c r="G9" s="535"/>
      <c r="H9" s="416"/>
      <c r="I9" s="416"/>
      <c r="J9" s="416"/>
      <c r="K9" s="416"/>
      <c r="L9" s="417"/>
    </row>
    <row r="10" spans="1:16" ht="18" customHeight="1" thickBot="1" x14ac:dyDescent="0.3">
      <c r="A10" s="83" t="s">
        <v>21</v>
      </c>
      <c r="B10" s="84"/>
      <c r="C10" s="84"/>
      <c r="D10" s="84"/>
      <c r="E10" s="84"/>
      <c r="F10" s="85"/>
      <c r="G10" s="84"/>
      <c r="H10" s="84"/>
      <c r="I10" s="84"/>
      <c r="J10" s="84"/>
      <c r="K10" s="84"/>
      <c r="L10" s="85"/>
    </row>
    <row r="11" spans="1:16" ht="30" customHeight="1" thickBot="1" x14ac:dyDescent="0.3">
      <c r="A11" s="418" t="s">
        <v>0</v>
      </c>
      <c r="B11" s="419" t="s">
        <v>1</v>
      </c>
      <c r="C11" s="420" t="s">
        <v>18</v>
      </c>
      <c r="D11" s="419" t="s">
        <v>131</v>
      </c>
      <c r="E11" s="419" t="s">
        <v>19</v>
      </c>
      <c r="F11" s="421" t="s">
        <v>275</v>
      </c>
      <c r="G11" s="631" t="s">
        <v>46</v>
      </c>
      <c r="H11" s="419" t="s">
        <v>2</v>
      </c>
      <c r="I11" s="420" t="s">
        <v>3</v>
      </c>
      <c r="J11" s="419" t="s">
        <v>4</v>
      </c>
      <c r="K11" s="420" t="s">
        <v>5</v>
      </c>
      <c r="L11" s="421" t="s">
        <v>47</v>
      </c>
    </row>
    <row r="12" spans="1:16" ht="40.5" customHeight="1" x14ac:dyDescent="0.25">
      <c r="A12" s="924" t="s">
        <v>6</v>
      </c>
      <c r="B12" s="3" t="s">
        <v>128</v>
      </c>
      <c r="C12" s="899" t="s">
        <v>157</v>
      </c>
      <c r="D12" s="859" t="s">
        <v>415</v>
      </c>
      <c r="E12" s="194" t="s">
        <v>277</v>
      </c>
      <c r="F12" s="557"/>
      <c r="G12" s="632">
        <v>7.0000000000000007E-2</v>
      </c>
      <c r="H12" s="470">
        <v>10839.2</v>
      </c>
      <c r="I12" s="222" t="s">
        <v>23</v>
      </c>
      <c r="J12" s="423">
        <v>10839.2</v>
      </c>
      <c r="K12" s="471">
        <v>100</v>
      </c>
      <c r="L12" s="425">
        <v>10839.2</v>
      </c>
    </row>
    <row r="13" spans="1:16" ht="42" customHeight="1" thickBot="1" x14ac:dyDescent="0.3">
      <c r="A13" s="894"/>
      <c r="B13" s="3" t="s">
        <v>246</v>
      </c>
      <c r="C13" s="866"/>
      <c r="D13" s="860"/>
      <c r="E13" s="194"/>
      <c r="F13" s="551"/>
      <c r="G13" s="535"/>
      <c r="H13" s="416"/>
      <c r="I13" s="427"/>
      <c r="J13" s="427"/>
      <c r="K13" s="428"/>
      <c r="L13" s="417"/>
    </row>
    <row r="14" spans="1:16" ht="18" customHeight="1" thickBot="1" x14ac:dyDescent="0.3">
      <c r="A14" s="429" t="s">
        <v>7</v>
      </c>
      <c r="B14" s="430"/>
      <c r="C14" s="430"/>
      <c r="D14" s="430"/>
      <c r="E14" s="430"/>
      <c r="F14" s="431"/>
      <c r="G14" s="430"/>
      <c r="H14" s="430"/>
      <c r="I14" s="430"/>
      <c r="J14" s="430"/>
      <c r="K14" s="430"/>
      <c r="L14" s="431"/>
    </row>
    <row r="15" spans="1:16" ht="30" customHeight="1" thickBot="1" x14ac:dyDescent="0.3">
      <c r="A15" s="57" t="s">
        <v>0</v>
      </c>
      <c r="B15" s="58" t="s">
        <v>1</v>
      </c>
      <c r="C15" s="59" t="s">
        <v>15</v>
      </c>
      <c r="D15" s="58" t="s">
        <v>131</v>
      </c>
      <c r="E15" s="58" t="s">
        <v>19</v>
      </c>
      <c r="F15" s="60" t="s">
        <v>275</v>
      </c>
      <c r="G15" s="543" t="s">
        <v>46</v>
      </c>
      <c r="H15" s="432" t="s">
        <v>2</v>
      </c>
      <c r="I15" s="59" t="s">
        <v>3</v>
      </c>
      <c r="J15" s="58" t="s">
        <v>4</v>
      </c>
      <c r="K15" s="433" t="s">
        <v>5</v>
      </c>
      <c r="L15" s="60" t="s">
        <v>47</v>
      </c>
    </row>
    <row r="16" spans="1:16" ht="30" customHeight="1" x14ac:dyDescent="0.25">
      <c r="A16" s="917" t="s">
        <v>159</v>
      </c>
      <c r="B16" s="754" t="s">
        <v>247</v>
      </c>
      <c r="C16" s="754" t="s">
        <v>248</v>
      </c>
      <c r="D16" s="755" t="s">
        <v>249</v>
      </c>
      <c r="E16" s="194" t="s">
        <v>277</v>
      </c>
      <c r="F16" s="640"/>
      <c r="G16" s="501">
        <v>0.05</v>
      </c>
      <c r="H16" s="138">
        <v>6968</v>
      </c>
      <c r="I16" s="134">
        <v>748</v>
      </c>
      <c r="J16" s="472">
        <f>H16+I16</f>
        <v>7716</v>
      </c>
      <c r="K16" s="473">
        <v>50</v>
      </c>
      <c r="L16" s="474">
        <f>$J$16*$K$16/100</f>
        <v>3858</v>
      </c>
    </row>
    <row r="17" spans="1:12" ht="30.75" customHeight="1" x14ac:dyDescent="0.25">
      <c r="A17" s="918"/>
      <c r="B17" s="718" t="s">
        <v>250</v>
      </c>
      <c r="C17" s="762" t="s">
        <v>251</v>
      </c>
      <c r="D17" s="718" t="s">
        <v>252</v>
      </c>
      <c r="E17" s="194" t="s">
        <v>277</v>
      </c>
      <c r="F17" s="557"/>
      <c r="G17" s="600"/>
      <c r="H17" s="297"/>
      <c r="I17" s="441"/>
      <c r="J17" s="442"/>
      <c r="K17" s="443"/>
      <c r="L17" s="444"/>
    </row>
    <row r="18" spans="1:12" ht="30.75" customHeight="1" x14ac:dyDescent="0.25">
      <c r="A18" s="918"/>
      <c r="B18" s="718" t="s">
        <v>93</v>
      </c>
      <c r="C18" s="752"/>
      <c r="D18" s="718" t="s">
        <v>253</v>
      </c>
      <c r="E18" s="194" t="s">
        <v>277</v>
      </c>
      <c r="F18" s="557"/>
      <c r="G18" s="600"/>
      <c r="H18" s="297"/>
      <c r="I18" s="445"/>
      <c r="J18" s="446"/>
      <c r="K18" s="447"/>
      <c r="L18" s="444"/>
    </row>
    <row r="19" spans="1:12" ht="21" customHeight="1" x14ac:dyDescent="0.25">
      <c r="A19" s="918"/>
      <c r="B19" s="683"/>
      <c r="C19" s="756" t="s">
        <v>254</v>
      </c>
      <c r="D19" s="683" t="s">
        <v>255</v>
      </c>
      <c r="E19" s="194" t="s">
        <v>277</v>
      </c>
      <c r="F19" s="557"/>
      <c r="G19" s="634"/>
      <c r="H19" s="449"/>
      <c r="I19" s="449"/>
      <c r="J19" s="449"/>
      <c r="K19" s="449"/>
      <c r="L19" s="450"/>
    </row>
    <row r="20" spans="1:12" ht="30" customHeight="1" x14ac:dyDescent="0.25">
      <c r="A20" s="918"/>
      <c r="B20" s="718" t="s">
        <v>95</v>
      </c>
      <c r="C20" s="762" t="s">
        <v>256</v>
      </c>
      <c r="D20" s="718" t="s">
        <v>257</v>
      </c>
      <c r="E20" s="194" t="s">
        <v>277</v>
      </c>
      <c r="F20" s="557"/>
      <c r="G20" s="451"/>
      <c r="H20" s="427"/>
      <c r="I20" s="428"/>
      <c r="J20" s="427"/>
      <c r="K20" s="428"/>
      <c r="L20" s="417"/>
    </row>
    <row r="21" spans="1:12" ht="18" customHeight="1" x14ac:dyDescent="0.25">
      <c r="A21" s="918"/>
      <c r="B21" s="760" t="s">
        <v>94</v>
      </c>
      <c r="C21" s="752" t="s">
        <v>102</v>
      </c>
      <c r="D21" s="684"/>
      <c r="E21" s="194"/>
      <c r="F21" s="557"/>
      <c r="G21" s="451"/>
      <c r="H21" s="427"/>
      <c r="I21" s="428"/>
      <c r="J21" s="427"/>
      <c r="K21" s="428"/>
      <c r="L21" s="417"/>
    </row>
    <row r="22" spans="1:12" ht="42.75" customHeight="1" x14ac:dyDescent="0.25">
      <c r="A22" s="919" t="s">
        <v>154</v>
      </c>
      <c r="B22" s="757" t="s">
        <v>76</v>
      </c>
      <c r="C22" s="758" t="s">
        <v>258</v>
      </c>
      <c r="D22" s="762" t="s">
        <v>259</v>
      </c>
      <c r="E22" s="194" t="s">
        <v>277</v>
      </c>
      <c r="F22" s="640"/>
      <c r="G22" s="635"/>
      <c r="H22" s="445"/>
      <c r="I22" s="447"/>
      <c r="J22" s="452"/>
      <c r="K22" s="447"/>
      <c r="L22" s="453"/>
    </row>
    <row r="23" spans="1:12" ht="31.5" customHeight="1" x14ac:dyDescent="0.25">
      <c r="A23" s="920"/>
      <c r="B23" s="761" t="s">
        <v>48</v>
      </c>
      <c r="C23" s="759" t="s">
        <v>379</v>
      </c>
      <c r="D23" s="683" t="s">
        <v>75</v>
      </c>
      <c r="E23" s="194" t="s">
        <v>277</v>
      </c>
      <c r="F23" s="640"/>
      <c r="G23" s="451"/>
      <c r="H23" s="427"/>
      <c r="I23" s="428"/>
      <c r="J23" s="427"/>
      <c r="K23" s="428"/>
      <c r="L23" s="417"/>
    </row>
    <row r="24" spans="1:12" ht="42.75" customHeight="1" x14ac:dyDescent="0.25">
      <c r="A24" s="918" t="s">
        <v>229</v>
      </c>
      <c r="B24" s="762" t="s">
        <v>261</v>
      </c>
      <c r="C24" s="752" t="s">
        <v>262</v>
      </c>
      <c r="D24" s="718" t="s">
        <v>263</v>
      </c>
      <c r="E24" s="194" t="s">
        <v>277</v>
      </c>
      <c r="F24" s="557"/>
      <c r="G24" s="451"/>
      <c r="H24" s="427"/>
      <c r="I24" s="428"/>
      <c r="J24" s="427"/>
      <c r="K24" s="428"/>
      <c r="L24" s="417"/>
    </row>
    <row r="25" spans="1:12" ht="31.5" customHeight="1" thickBot="1" x14ac:dyDescent="0.3">
      <c r="A25" s="921"/>
      <c r="B25" s="716"/>
      <c r="C25" s="751" t="s">
        <v>264</v>
      </c>
      <c r="D25" s="793"/>
      <c r="E25" s="64"/>
      <c r="F25" s="558"/>
      <c r="G25" s="451"/>
      <c r="H25" s="427"/>
      <c r="I25" s="428"/>
      <c r="J25" s="427"/>
      <c r="K25" s="428"/>
      <c r="L25" s="417"/>
    </row>
    <row r="26" spans="1:12" ht="19.5" customHeight="1" thickBot="1" x14ac:dyDescent="0.3">
      <c r="A26" s="45" t="s">
        <v>22</v>
      </c>
      <c r="B26" s="16"/>
      <c r="C26" s="17"/>
      <c r="D26" s="18"/>
      <c r="E26" s="19"/>
      <c r="F26" s="565"/>
      <c r="G26" s="19"/>
      <c r="H26" s="20"/>
      <c r="I26" s="20"/>
      <c r="J26" s="20"/>
      <c r="K26" s="20"/>
      <c r="L26" s="21"/>
    </row>
    <row r="27" spans="1:12" ht="19.5" customHeight="1" thickBot="1" x14ac:dyDescent="0.3">
      <c r="A27" s="200" t="s">
        <v>265</v>
      </c>
      <c r="B27" s="201"/>
      <c r="C27" s="201"/>
      <c r="D27" s="201"/>
      <c r="E27" s="201"/>
      <c r="F27" s="202"/>
      <c r="G27" s="201"/>
      <c r="H27" s="201"/>
      <c r="I27" s="201"/>
      <c r="J27" s="201"/>
      <c r="K27" s="201"/>
      <c r="L27" s="202"/>
    </row>
    <row r="28" spans="1:12" ht="27.75" customHeight="1" thickBot="1" x14ac:dyDescent="0.3">
      <c r="A28" s="203" t="s">
        <v>0</v>
      </c>
      <c r="B28" s="204" t="s">
        <v>1</v>
      </c>
      <c r="C28" s="205" t="s">
        <v>15</v>
      </c>
      <c r="D28" s="204" t="s">
        <v>131</v>
      </c>
      <c r="E28" s="206" t="s">
        <v>19</v>
      </c>
      <c r="F28" s="581" t="s">
        <v>275</v>
      </c>
      <c r="G28" s="206" t="s">
        <v>46</v>
      </c>
      <c r="H28" s="454" t="s">
        <v>2</v>
      </c>
      <c r="I28" s="205" t="s">
        <v>3</v>
      </c>
      <c r="J28" s="204" t="s">
        <v>4</v>
      </c>
      <c r="K28" s="205" t="s">
        <v>5</v>
      </c>
      <c r="L28" s="207" t="s">
        <v>47</v>
      </c>
    </row>
    <row r="29" spans="1:12" ht="30.75" customHeight="1" x14ac:dyDescent="0.25">
      <c r="A29" s="925" t="s">
        <v>266</v>
      </c>
      <c r="B29" s="922" t="s">
        <v>267</v>
      </c>
      <c r="C29" s="672" t="s">
        <v>181</v>
      </c>
      <c r="D29" s="673" t="s">
        <v>268</v>
      </c>
      <c r="E29" s="194" t="s">
        <v>277</v>
      </c>
      <c r="F29" s="556"/>
      <c r="G29" s="632">
        <v>6.4000000000000001E-2</v>
      </c>
      <c r="H29" s="137">
        <v>7697</v>
      </c>
      <c r="I29" s="137">
        <v>675</v>
      </c>
      <c r="J29" s="456">
        <v>8372</v>
      </c>
      <c r="K29" s="457">
        <v>100</v>
      </c>
      <c r="L29" s="458">
        <v>8372.2000000000007</v>
      </c>
    </row>
    <row r="30" spans="1:12" ht="30" customHeight="1" thickBot="1" x14ac:dyDescent="0.3">
      <c r="A30" s="921"/>
      <c r="B30" s="923"/>
      <c r="C30" s="673" t="s">
        <v>354</v>
      </c>
      <c r="D30" s="675" t="s">
        <v>270</v>
      </c>
      <c r="E30" s="194" t="s">
        <v>277</v>
      </c>
      <c r="F30" s="558"/>
      <c r="G30" s="636"/>
      <c r="H30" s="427"/>
      <c r="I30" s="427"/>
      <c r="J30" s="428"/>
      <c r="K30" s="427"/>
      <c r="L30" s="459"/>
    </row>
    <row r="31" spans="1:12" ht="17.25" customHeight="1" thickBot="1" x14ac:dyDescent="0.3">
      <c r="A31" s="210" t="s">
        <v>271</v>
      </c>
      <c r="B31" s="211"/>
      <c r="C31" s="211"/>
      <c r="D31" s="211"/>
      <c r="E31" s="211"/>
      <c r="F31" s="212"/>
      <c r="G31" s="211"/>
      <c r="H31" s="211"/>
      <c r="I31" s="211"/>
      <c r="J31" s="211"/>
      <c r="K31" s="211"/>
      <c r="L31" s="212"/>
    </row>
    <row r="32" spans="1:12" ht="30" customHeight="1" thickBot="1" x14ac:dyDescent="0.3">
      <c r="A32" s="213" t="s">
        <v>0</v>
      </c>
      <c r="B32" s="214" t="s">
        <v>1</v>
      </c>
      <c r="C32" s="215" t="s">
        <v>15</v>
      </c>
      <c r="D32" s="214" t="s">
        <v>131</v>
      </c>
      <c r="E32" s="214" t="s">
        <v>19</v>
      </c>
      <c r="F32" s="216" t="s">
        <v>275</v>
      </c>
      <c r="G32" s="579" t="s">
        <v>46</v>
      </c>
      <c r="H32" s="460" t="s">
        <v>2</v>
      </c>
      <c r="I32" s="215" t="s">
        <v>3</v>
      </c>
      <c r="J32" s="214" t="s">
        <v>4</v>
      </c>
      <c r="K32" s="461" t="s">
        <v>5</v>
      </c>
      <c r="L32" s="216" t="s">
        <v>47</v>
      </c>
    </row>
    <row r="33" spans="1:12" ht="29.25" customHeight="1" x14ac:dyDescent="0.25">
      <c r="A33" s="10" t="s">
        <v>8</v>
      </c>
      <c r="B33" s="866" t="s">
        <v>9</v>
      </c>
      <c r="C33" s="668" t="s">
        <v>292</v>
      </c>
      <c r="D33" s="107" t="s">
        <v>20</v>
      </c>
      <c r="E33" s="194" t="s">
        <v>277</v>
      </c>
      <c r="F33" s="642"/>
      <c r="G33" s="637">
        <v>0</v>
      </c>
      <c r="H33" s="134">
        <v>0</v>
      </c>
      <c r="I33" s="462">
        <v>196</v>
      </c>
      <c r="J33" s="463">
        <v>196</v>
      </c>
      <c r="K33" s="464">
        <v>100</v>
      </c>
      <c r="L33" s="465">
        <f>$J$33</f>
        <v>196</v>
      </c>
    </row>
    <row r="34" spans="1:12" ht="32.25" customHeight="1" thickBot="1" x14ac:dyDescent="0.3">
      <c r="A34" s="11"/>
      <c r="B34" s="860"/>
      <c r="C34" s="669" t="s">
        <v>293</v>
      </c>
      <c r="D34" s="109" t="s">
        <v>10</v>
      </c>
      <c r="E34" s="64" t="s">
        <v>277</v>
      </c>
      <c r="F34" s="727" t="s">
        <v>291</v>
      </c>
      <c r="G34" s="638"/>
      <c r="H34" s="466"/>
      <c r="I34" s="467"/>
      <c r="J34" s="468"/>
      <c r="K34" s="467"/>
      <c r="L34" s="469"/>
    </row>
    <row r="35" spans="1:12" ht="5.25" customHeight="1" x14ac:dyDescent="0.25"/>
    <row r="36" spans="1:12" x14ac:dyDescent="0.25">
      <c r="B36" s="41"/>
      <c r="D36" s="235"/>
      <c r="E36" s="219"/>
      <c r="F36" s="219"/>
      <c r="G36" s="219"/>
    </row>
    <row r="37" spans="1:12" x14ac:dyDescent="0.25">
      <c r="B37" s="41"/>
      <c r="D37" s="223"/>
      <c r="E37" s="81"/>
      <c r="F37" s="81"/>
      <c r="G37" s="81"/>
    </row>
  </sheetData>
  <mergeCells count="10">
    <mergeCell ref="D12:D13"/>
    <mergeCell ref="B33:B34"/>
    <mergeCell ref="A5:A9"/>
    <mergeCell ref="C12:C13"/>
    <mergeCell ref="A16:A21"/>
    <mergeCell ref="A22:A23"/>
    <mergeCell ref="A24:A25"/>
    <mergeCell ref="B29:B30"/>
    <mergeCell ref="A29:A30"/>
    <mergeCell ref="A12:A13"/>
  </mergeCells>
  <conditionalFormatting sqref="E33:E34">
    <cfRule type="cellIs" dxfId="248" priority="1" operator="equal">
      <formula>$P$6</formula>
    </cfRule>
    <cfRule type="cellIs" dxfId="247" priority="2" operator="equal">
      <formula>$P$5</formula>
    </cfRule>
    <cfRule type="cellIs" dxfId="246" priority="3" operator="equal">
      <formula>$P$4</formula>
    </cfRule>
  </conditionalFormatting>
  <conditionalFormatting sqref="E5:E9">
    <cfRule type="cellIs" dxfId="245" priority="13" operator="equal">
      <formula>$P$6</formula>
    </cfRule>
    <cfRule type="cellIs" dxfId="244" priority="14" operator="equal">
      <formula>$P$5</formula>
    </cfRule>
    <cfRule type="cellIs" dxfId="243" priority="15" operator="equal">
      <formula>$P$4</formula>
    </cfRule>
  </conditionalFormatting>
  <conditionalFormatting sqref="E12">
    <cfRule type="cellIs" dxfId="242" priority="10" operator="equal">
      <formula>$P$6</formula>
    </cfRule>
    <cfRule type="cellIs" dxfId="241" priority="11" operator="equal">
      <formula>$P$5</formula>
    </cfRule>
    <cfRule type="cellIs" dxfId="240" priority="12" operator="equal">
      <formula>$P$4</formula>
    </cfRule>
  </conditionalFormatting>
  <conditionalFormatting sqref="E16:E25">
    <cfRule type="cellIs" dxfId="239" priority="7" operator="equal">
      <formula>$P$6</formula>
    </cfRule>
    <cfRule type="cellIs" dxfId="238" priority="8" operator="equal">
      <formula>$P$5</formula>
    </cfRule>
    <cfRule type="cellIs" dxfId="237" priority="9" operator="equal">
      <formula>$P$4</formula>
    </cfRule>
  </conditionalFormatting>
  <conditionalFormatting sqref="E29:E30">
    <cfRule type="cellIs" dxfId="236" priority="4" operator="equal">
      <formula>$P$6</formula>
    </cfRule>
    <cfRule type="cellIs" dxfId="235" priority="5" operator="equal">
      <formula>$P$5</formula>
    </cfRule>
    <cfRule type="cellIs" dxfId="234" priority="6" operator="equal">
      <formula>$P$4</formula>
    </cfRule>
  </conditionalFormatting>
  <dataValidations count="1">
    <dataValidation type="list" allowBlank="1" showInputMessage="1" showErrorMessage="1" sqref="E5:E9 E12 E29:E30 E16:E25 E33:E34">
      <formula1>$P$4:$P$6</formula1>
    </dataValidation>
  </dataValidation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2" workbookViewId="0">
      <selection activeCell="A35" sqref="A35:XFD42"/>
    </sheetView>
  </sheetViews>
  <sheetFormatPr defaultRowHeight="15" x14ac:dyDescent="0.25"/>
  <cols>
    <col min="1" max="1" width="12.5703125" customWidth="1"/>
    <col min="2" max="2" width="54.7109375" customWidth="1"/>
    <col min="3" max="3" width="38.85546875" customWidth="1"/>
    <col min="4" max="4" width="46.7109375" customWidth="1"/>
    <col min="5" max="5" width="7.7109375" customWidth="1"/>
    <col min="6" max="6" width="31.710937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333</v>
      </c>
      <c r="K1" s="5"/>
      <c r="L1" s="5" t="s">
        <v>71</v>
      </c>
    </row>
    <row r="2" spans="1:16" ht="3.7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9.25" customHeight="1" thickBot="1" x14ac:dyDescent="0.3">
      <c r="A5" s="925" t="s">
        <v>232</v>
      </c>
      <c r="B5" s="718" t="s">
        <v>233</v>
      </c>
      <c r="C5" s="712" t="s">
        <v>234</v>
      </c>
      <c r="D5" s="750" t="s">
        <v>235</v>
      </c>
      <c r="E5" s="63" t="s">
        <v>277</v>
      </c>
      <c r="F5" s="711" t="s">
        <v>314</v>
      </c>
      <c r="G5" s="569">
        <v>7.4999999999999997E-3</v>
      </c>
      <c r="H5" s="475">
        <v>1223</v>
      </c>
      <c r="I5" s="475">
        <v>0</v>
      </c>
      <c r="J5" s="475">
        <f>H5</f>
        <v>1223</v>
      </c>
      <c r="K5" s="224">
        <v>50</v>
      </c>
      <c r="L5" s="476">
        <f>$J$5*$K$5/100</f>
        <v>611.5</v>
      </c>
      <c r="P5" t="s">
        <v>278</v>
      </c>
    </row>
    <row r="6" spans="1:16" ht="25.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639"/>
      <c r="G6" s="535"/>
      <c r="H6" s="416"/>
      <c r="I6" s="416"/>
      <c r="J6" s="416"/>
      <c r="K6" s="416"/>
      <c r="L6" s="417"/>
    </row>
    <row r="7" spans="1:16" ht="27.7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313</v>
      </c>
      <c r="G7" s="535"/>
      <c r="H7" s="416"/>
      <c r="I7" s="416"/>
      <c r="J7" s="416"/>
      <c r="K7" s="416"/>
      <c r="L7" s="417"/>
    </row>
    <row r="8" spans="1:16" ht="29.2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64"/>
      <c r="F8" s="717" t="s">
        <v>315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36.75" customHeight="1" x14ac:dyDescent="0.25">
      <c r="A11" s="924" t="s">
        <v>6</v>
      </c>
      <c r="B11" s="3" t="s">
        <v>128</v>
      </c>
      <c r="C11" s="899" t="s">
        <v>157</v>
      </c>
      <c r="D11" s="859" t="s">
        <v>416</v>
      </c>
      <c r="E11" s="63" t="s">
        <v>277</v>
      </c>
      <c r="F11" s="557"/>
      <c r="G11" s="632">
        <v>7.7700000000000005E-2</v>
      </c>
      <c r="H11" s="470">
        <v>12117</v>
      </c>
      <c r="I11" s="222" t="s">
        <v>23</v>
      </c>
      <c r="J11" s="472">
        <f>H11</f>
        <v>12117</v>
      </c>
      <c r="K11" s="473">
        <v>100</v>
      </c>
      <c r="L11" s="425">
        <f>$J$11</f>
        <v>12117</v>
      </c>
    </row>
    <row r="12" spans="1:16" ht="40.5" customHeight="1" thickBot="1" x14ac:dyDescent="0.3">
      <c r="A12" s="894"/>
      <c r="B12" s="3" t="s">
        <v>246</v>
      </c>
      <c r="C12" s="866"/>
      <c r="D12" s="860"/>
      <c r="E12" s="194"/>
      <c r="F12" s="551"/>
      <c r="G12" s="535"/>
      <c r="H12" s="416"/>
      <c r="I12" s="427"/>
      <c r="J12" s="427"/>
      <c r="K12" s="428"/>
      <c r="L12" s="417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8.5" customHeight="1" thickBot="1" x14ac:dyDescent="0.3">
      <c r="A15" s="917" t="s">
        <v>159</v>
      </c>
      <c r="B15" s="754" t="s">
        <v>247</v>
      </c>
      <c r="C15" s="754" t="s">
        <v>248</v>
      </c>
      <c r="D15" s="755" t="s">
        <v>249</v>
      </c>
      <c r="E15" s="63" t="s">
        <v>277</v>
      </c>
      <c r="F15" s="640"/>
      <c r="G15" s="455">
        <v>5.0000000000000001E-3</v>
      </c>
      <c r="H15" s="137">
        <v>697</v>
      </c>
      <c r="I15" s="137">
        <v>2172</v>
      </c>
      <c r="J15" s="456">
        <f>H15+I15</f>
        <v>2869</v>
      </c>
      <c r="K15" s="477">
        <v>50</v>
      </c>
      <c r="L15" s="478">
        <f>$J$15*$K$15/100</f>
        <v>1434.5</v>
      </c>
    </row>
    <row r="16" spans="1:16" ht="26.25" customHeight="1" thickBot="1" x14ac:dyDescent="0.3">
      <c r="A16" s="918"/>
      <c r="B16" s="718" t="s">
        <v>250</v>
      </c>
      <c r="C16" s="762" t="s">
        <v>251</v>
      </c>
      <c r="D16" s="718" t="s">
        <v>252</v>
      </c>
      <c r="E16" s="63" t="s">
        <v>277</v>
      </c>
      <c r="F16" s="557"/>
      <c r="G16" s="600"/>
      <c r="H16" s="297"/>
      <c r="I16" s="441"/>
      <c r="J16" s="442"/>
      <c r="K16" s="443"/>
      <c r="L16" s="444"/>
    </row>
    <row r="17" spans="1:12" ht="27.75" customHeight="1" thickBot="1" x14ac:dyDescent="0.3">
      <c r="A17" s="918"/>
      <c r="B17" s="718" t="s">
        <v>93</v>
      </c>
      <c r="C17" s="752"/>
      <c r="D17" s="718" t="s">
        <v>385</v>
      </c>
      <c r="E17" s="63" t="s">
        <v>277</v>
      </c>
      <c r="F17" s="557"/>
      <c r="G17" s="600"/>
      <c r="H17" s="297"/>
      <c r="I17" s="445"/>
      <c r="J17" s="446"/>
      <c r="K17" s="447"/>
      <c r="L17" s="444"/>
    </row>
    <row r="18" spans="1:12" ht="15" customHeight="1" thickBot="1" x14ac:dyDescent="0.3">
      <c r="A18" s="918"/>
      <c r="B18" s="683"/>
      <c r="C18" s="756" t="s">
        <v>254</v>
      </c>
      <c r="D18" s="683" t="s">
        <v>255</v>
      </c>
      <c r="E18" s="63" t="s">
        <v>277</v>
      </c>
      <c r="F18" s="557"/>
      <c r="G18" s="634"/>
      <c r="H18" s="449"/>
      <c r="I18" s="449"/>
      <c r="J18" s="449"/>
      <c r="K18" s="449"/>
      <c r="L18" s="450"/>
    </row>
    <row r="19" spans="1:12" ht="26.25" customHeight="1" x14ac:dyDescent="0.25">
      <c r="A19" s="918"/>
      <c r="B19" s="718" t="s">
        <v>95</v>
      </c>
      <c r="C19" s="762" t="s">
        <v>256</v>
      </c>
      <c r="D19" s="718" t="s">
        <v>257</v>
      </c>
      <c r="E19" s="63" t="s">
        <v>277</v>
      </c>
      <c r="F19" s="557"/>
      <c r="G19" s="451"/>
      <c r="H19" s="427"/>
      <c r="I19" s="428"/>
      <c r="J19" s="427"/>
      <c r="K19" s="428"/>
      <c r="L19" s="417"/>
    </row>
    <row r="20" spans="1:12" ht="13.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0.5" customHeight="1" x14ac:dyDescent="0.25">
      <c r="A21" s="919" t="s">
        <v>154</v>
      </c>
      <c r="B21" s="757" t="s">
        <v>76</v>
      </c>
      <c r="C21" s="758" t="s">
        <v>258</v>
      </c>
      <c r="D21" s="762" t="s">
        <v>382</v>
      </c>
      <c r="E21" s="194" t="s">
        <v>277</v>
      </c>
      <c r="F21" s="640"/>
      <c r="G21" s="635"/>
      <c r="H21" s="445"/>
      <c r="I21" s="447"/>
      <c r="J21" s="452"/>
      <c r="K21" s="447"/>
      <c r="L21" s="453"/>
    </row>
    <row r="22" spans="1:12" ht="27" customHeight="1" x14ac:dyDescent="0.25">
      <c r="A22" s="920"/>
      <c r="B22" s="761" t="s">
        <v>48</v>
      </c>
      <c r="C22" s="759" t="s">
        <v>379</v>
      </c>
      <c r="D22" s="683" t="s">
        <v>383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41.25" customHeight="1" x14ac:dyDescent="0.25">
      <c r="A23" s="918" t="s">
        <v>229</v>
      </c>
      <c r="B23" s="762" t="s">
        <v>261</v>
      </c>
      <c r="C23" s="752" t="s">
        <v>262</v>
      </c>
      <c r="D23" s="718" t="s">
        <v>384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8.5" customHeight="1" thickBot="1" x14ac:dyDescent="0.3">
      <c r="A24" s="921"/>
      <c r="B24" s="716"/>
      <c r="C24" s="751" t="s">
        <v>264</v>
      </c>
      <c r="D24" s="793"/>
      <c r="E24" s="64"/>
      <c r="F24" s="558"/>
      <c r="G24" s="451"/>
      <c r="H24" s="427"/>
      <c r="I24" s="428"/>
      <c r="J24" s="427"/>
      <c r="K24" s="428"/>
      <c r="L24" s="417"/>
    </row>
    <row r="25" spans="1:12" ht="20.2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customHeight="1" x14ac:dyDescent="0.25">
      <c r="A28" s="671" t="s">
        <v>266</v>
      </c>
      <c r="B28" s="922" t="s">
        <v>267</v>
      </c>
      <c r="C28" s="672" t="s">
        <v>181</v>
      </c>
      <c r="D28" s="673" t="s">
        <v>268</v>
      </c>
      <c r="E28" s="63" t="s">
        <v>277</v>
      </c>
      <c r="F28" s="556"/>
      <c r="G28" s="632">
        <v>6.1400000000000003E-2</v>
      </c>
      <c r="H28" s="138">
        <v>7394</v>
      </c>
      <c r="I28" s="138">
        <v>798</v>
      </c>
      <c r="J28" s="472">
        <f>H28+I28</f>
        <v>8192</v>
      </c>
      <c r="K28" s="195">
        <v>100</v>
      </c>
      <c r="L28" s="479">
        <f>$J$28</f>
        <v>8192</v>
      </c>
    </row>
    <row r="29" spans="1:12" ht="29.25" customHeight="1" thickBot="1" x14ac:dyDescent="0.3">
      <c r="A29" s="794"/>
      <c r="B29" s="923"/>
      <c r="C29" s="795" t="s">
        <v>355</v>
      </c>
      <c r="D29" s="795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26.25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9.2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63" t="s">
        <v>277</v>
      </c>
      <c r="F32" s="642"/>
      <c r="G32" s="571">
        <v>0</v>
      </c>
      <c r="H32" s="133">
        <v>0</v>
      </c>
      <c r="I32" s="480">
        <v>431</v>
      </c>
      <c r="J32" s="481">
        <f>I32</f>
        <v>431</v>
      </c>
      <c r="K32" s="477">
        <v>100</v>
      </c>
      <c r="L32" s="482">
        <f>$J$32</f>
        <v>431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727" t="s">
        <v>291</v>
      </c>
      <c r="G33" s="638"/>
      <c r="H33" s="466"/>
      <c r="I33" s="467"/>
      <c r="J33" s="468"/>
      <c r="K33" s="467"/>
      <c r="L33" s="469"/>
    </row>
    <row r="34" spans="1:12" ht="6.75" customHeight="1" x14ac:dyDescent="0.25"/>
    <row r="35" spans="1:12" x14ac:dyDescent="0.25">
      <c r="B35" s="41"/>
      <c r="D35" s="223"/>
      <c r="E35" s="81"/>
      <c r="F35" s="81"/>
      <c r="G35" s="81"/>
    </row>
  </sheetData>
  <mergeCells count="9">
    <mergeCell ref="D11:D12"/>
    <mergeCell ref="B32:B33"/>
    <mergeCell ref="A5:A8"/>
    <mergeCell ref="C11:C12"/>
    <mergeCell ref="A15:A20"/>
    <mergeCell ref="A21:A22"/>
    <mergeCell ref="A23:A24"/>
    <mergeCell ref="B28:B29"/>
    <mergeCell ref="A11:A12"/>
  </mergeCells>
  <conditionalFormatting sqref="E11 E5:E8">
    <cfRule type="cellIs" dxfId="233" priority="10" operator="equal">
      <formula>#REF!</formula>
    </cfRule>
    <cfRule type="cellIs" dxfId="232" priority="11" operator="equal">
      <formula>$P$5</formula>
    </cfRule>
    <cfRule type="cellIs" dxfId="231" priority="12" operator="equal">
      <formula>$P$4</formula>
    </cfRule>
  </conditionalFormatting>
  <conditionalFormatting sqref="E15:E24">
    <cfRule type="cellIs" dxfId="230" priority="7" operator="equal">
      <formula>#REF!</formula>
    </cfRule>
    <cfRule type="cellIs" dxfId="229" priority="8" operator="equal">
      <formula>$P$5</formula>
    </cfRule>
    <cfRule type="cellIs" dxfId="228" priority="9" operator="equal">
      <formula>$P$4</formula>
    </cfRule>
  </conditionalFormatting>
  <conditionalFormatting sqref="E28:E29">
    <cfRule type="cellIs" dxfId="227" priority="4" operator="equal">
      <formula>#REF!</formula>
    </cfRule>
    <cfRule type="cellIs" dxfId="226" priority="5" operator="equal">
      <formula>$P$5</formula>
    </cfRule>
    <cfRule type="cellIs" dxfId="225" priority="6" operator="equal">
      <formula>$P$4</formula>
    </cfRule>
  </conditionalFormatting>
  <conditionalFormatting sqref="E32:E33">
    <cfRule type="cellIs" dxfId="224" priority="1" operator="equal">
      <formula>#REF!</formula>
    </cfRule>
    <cfRule type="cellIs" dxfId="223" priority="2" operator="equal">
      <formula>$P$5</formula>
    </cfRule>
    <cfRule type="cellIs" dxfId="222" priority="3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9" workbookViewId="0">
      <selection activeCell="D30" sqref="D30"/>
    </sheetView>
  </sheetViews>
  <sheetFormatPr defaultRowHeight="15" x14ac:dyDescent="0.25"/>
  <cols>
    <col min="1" max="1" width="16.85546875" customWidth="1"/>
    <col min="2" max="2" width="54" customWidth="1"/>
    <col min="3" max="3" width="50.5703125" customWidth="1"/>
    <col min="4" max="4" width="48.5703125" customWidth="1"/>
    <col min="5" max="5" width="8.140625" customWidth="1"/>
    <col min="6" max="6" width="13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.75" thickBot="1" x14ac:dyDescent="0.3">
      <c r="A1" s="782" t="s">
        <v>386</v>
      </c>
      <c r="B1" s="783"/>
      <c r="C1" s="783"/>
      <c r="D1" s="783"/>
      <c r="E1" s="783"/>
      <c r="F1" s="783"/>
      <c r="K1" s="5"/>
      <c r="L1" s="5" t="s">
        <v>71</v>
      </c>
    </row>
    <row r="2" spans="1:16" ht="2.2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9.2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63" t="s">
        <v>277</v>
      </c>
      <c r="F5" s="572"/>
      <c r="G5" s="646">
        <v>0</v>
      </c>
      <c r="H5" s="483">
        <v>0</v>
      </c>
      <c r="I5" s="483">
        <v>0</v>
      </c>
      <c r="J5" s="483">
        <v>0</v>
      </c>
      <c r="K5" s="484">
        <v>100</v>
      </c>
      <c r="L5" s="476">
        <v>0</v>
      </c>
      <c r="P5" t="s">
        <v>278</v>
      </c>
    </row>
    <row r="6" spans="1:16" ht="30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572"/>
      <c r="G6" s="535"/>
      <c r="H6" s="416"/>
      <c r="I6" s="416"/>
      <c r="J6" s="416"/>
      <c r="K6" s="416"/>
      <c r="L6" s="417"/>
    </row>
    <row r="7" spans="1:16" ht="30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572"/>
      <c r="G7" s="535"/>
      <c r="H7" s="416"/>
      <c r="I7" s="416"/>
      <c r="J7" s="416"/>
      <c r="K7" s="416"/>
      <c r="L7" s="417"/>
    </row>
    <row r="8" spans="1:16" ht="31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64"/>
      <c r="F8" s="572"/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188" t="s">
        <v>0</v>
      </c>
      <c r="B10" s="189" t="s">
        <v>1</v>
      </c>
      <c r="C10" s="190" t="s">
        <v>18</v>
      </c>
      <c r="D10" s="189" t="s">
        <v>131</v>
      </c>
      <c r="E10" s="189" t="s">
        <v>19</v>
      </c>
      <c r="F10" s="192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30.75" customHeight="1" x14ac:dyDescent="0.25">
      <c r="A11" s="864" t="s">
        <v>6</v>
      </c>
      <c r="B11" s="3" t="s">
        <v>128</v>
      </c>
      <c r="C11" s="866" t="s">
        <v>157</v>
      </c>
      <c r="D11" s="859" t="s">
        <v>417</v>
      </c>
      <c r="E11" s="194" t="s">
        <v>277</v>
      </c>
      <c r="F11" s="557"/>
      <c r="G11" s="531">
        <v>2.1000000000000001E-2</v>
      </c>
      <c r="H11" s="422">
        <v>3275</v>
      </c>
      <c r="I11" s="171" t="s">
        <v>23</v>
      </c>
      <c r="J11" s="485">
        <f>H11</f>
        <v>3275</v>
      </c>
      <c r="K11" s="486">
        <v>100</v>
      </c>
      <c r="L11" s="487">
        <f>$J$11</f>
        <v>3275</v>
      </c>
    </row>
    <row r="12" spans="1:16" ht="42" customHeight="1" thickBot="1" x14ac:dyDescent="0.3">
      <c r="A12" s="875"/>
      <c r="B12" s="3" t="s">
        <v>246</v>
      </c>
      <c r="C12" s="866"/>
      <c r="D12" s="860"/>
      <c r="E12" s="194"/>
      <c r="F12" s="551"/>
      <c r="G12" s="535"/>
      <c r="H12" s="416"/>
      <c r="I12" s="427"/>
      <c r="J12" s="427"/>
      <c r="K12" s="428"/>
      <c r="L12" s="417"/>
    </row>
    <row r="13" spans="1:16" ht="18" customHeight="1" thickBot="1" x14ac:dyDescent="0.3">
      <c r="A13" s="65" t="s">
        <v>7</v>
      </c>
      <c r="B13" s="66"/>
      <c r="C13" s="66"/>
      <c r="D13" s="66"/>
      <c r="E13" s="66"/>
      <c r="F13" s="67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9.25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455"/>
      <c r="H15" s="137"/>
      <c r="I15" s="137"/>
      <c r="J15" s="456"/>
      <c r="K15" s="477"/>
      <c r="L15" s="478"/>
    </row>
    <row r="16" spans="1:16" ht="28.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647">
        <v>0.05</v>
      </c>
      <c r="H16" s="408">
        <v>697</v>
      </c>
      <c r="I16" s="488">
        <v>0</v>
      </c>
      <c r="J16" s="489">
        <f>H16+I16</f>
        <v>697</v>
      </c>
      <c r="K16" s="490">
        <v>100</v>
      </c>
      <c r="L16" s="491">
        <f>$J$16*$K$16/100</f>
        <v>697</v>
      </c>
    </row>
    <row r="17" spans="1:12" ht="29.2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600"/>
      <c r="H17" s="297"/>
      <c r="I17" s="445"/>
      <c r="J17" s="446"/>
      <c r="K17" s="447"/>
      <c r="L17" s="444"/>
    </row>
    <row r="18" spans="1:12" ht="19.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634"/>
      <c r="H18" s="449"/>
      <c r="I18" s="449"/>
      <c r="J18" s="449"/>
      <c r="K18" s="449"/>
      <c r="L18" s="450"/>
    </row>
    <row r="19" spans="1:12" ht="30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8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648"/>
      <c r="H20" s="492"/>
      <c r="I20" s="493"/>
      <c r="J20" s="492"/>
      <c r="K20" s="493"/>
      <c r="L20" s="494"/>
    </row>
    <row r="21" spans="1:12" ht="39.7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635">
        <v>5.0000000000000001E-3</v>
      </c>
      <c r="H21" s="445">
        <v>6966</v>
      </c>
      <c r="I21" s="447">
        <v>463</v>
      </c>
      <c r="J21" s="452">
        <f>H21+I21</f>
        <v>7429</v>
      </c>
      <c r="K21" s="447">
        <v>100</v>
      </c>
      <c r="L21" s="453">
        <f>$J$21*$K$21/100</f>
        <v>7429</v>
      </c>
    </row>
    <row r="22" spans="1:12" ht="35.25" customHeight="1" x14ac:dyDescent="0.25">
      <c r="A22" s="920"/>
      <c r="B22" s="761" t="s">
        <v>48</v>
      </c>
      <c r="C22" s="759" t="s">
        <v>260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41.25" customHeight="1" x14ac:dyDescent="0.25">
      <c r="A23" s="918" t="s">
        <v>229</v>
      </c>
      <c r="B23" s="762" t="s">
        <v>261</v>
      </c>
      <c r="C23" s="752" t="s">
        <v>262</v>
      </c>
      <c r="D23" s="718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30" customHeight="1" thickBot="1" x14ac:dyDescent="0.3">
      <c r="A24" s="921"/>
      <c r="B24" s="685"/>
      <c r="C24" s="751" t="s">
        <v>264</v>
      </c>
      <c r="D24" s="684"/>
      <c r="E24" s="194"/>
      <c r="F24" s="557"/>
      <c r="G24" s="451"/>
      <c r="H24" s="427"/>
      <c r="I24" s="428"/>
      <c r="J24" s="427"/>
      <c r="K24" s="428"/>
      <c r="L24" s="417"/>
    </row>
    <row r="25" spans="1:12" ht="16.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hidden="1" customHeight="1" x14ac:dyDescent="0.25">
      <c r="A28" s="671" t="s">
        <v>266</v>
      </c>
      <c r="B28" s="922" t="s">
        <v>267</v>
      </c>
      <c r="C28" s="672" t="s">
        <v>181</v>
      </c>
      <c r="D28" s="673" t="s">
        <v>268</v>
      </c>
      <c r="E28" s="194" t="s">
        <v>277</v>
      </c>
      <c r="F28" s="556"/>
      <c r="G28" s="455">
        <v>0.03</v>
      </c>
      <c r="H28" s="160">
        <v>3613</v>
      </c>
      <c r="I28" s="137">
        <v>2785</v>
      </c>
      <c r="J28" s="456">
        <f>H28+I28</f>
        <v>6398</v>
      </c>
      <c r="K28" s="457">
        <v>100</v>
      </c>
      <c r="L28" s="495">
        <f>$J$28</f>
        <v>6398</v>
      </c>
    </row>
    <row r="29" spans="1:12" ht="27" hidden="1" customHeight="1" thickBot="1" x14ac:dyDescent="0.3">
      <c r="A29" s="674"/>
      <c r="B29" s="926"/>
      <c r="C29" s="673" t="s">
        <v>356</v>
      </c>
      <c r="D29" s="673" t="s">
        <v>270</v>
      </c>
      <c r="E29" s="194" t="s">
        <v>277</v>
      </c>
      <c r="F29" s="557"/>
      <c r="G29" s="636"/>
      <c r="H29" s="427"/>
      <c r="I29" s="427"/>
      <c r="J29" s="428"/>
      <c r="K29" s="427"/>
      <c r="L29" s="459"/>
    </row>
    <row r="30" spans="1:12" ht="35.25" customHeight="1" thickBot="1" x14ac:dyDescent="0.3">
      <c r="A30" s="676" t="s">
        <v>273</v>
      </c>
      <c r="B30" s="677" t="s">
        <v>183</v>
      </c>
      <c r="C30" s="627" t="s">
        <v>274</v>
      </c>
      <c r="D30" s="679" t="s">
        <v>274</v>
      </c>
      <c r="E30" s="670" t="s">
        <v>277</v>
      </c>
      <c r="F30" s="678"/>
      <c r="G30" s="547"/>
      <c r="H30" s="428"/>
      <c r="I30" s="428"/>
      <c r="J30" s="428"/>
      <c r="K30" s="428"/>
      <c r="L30" s="459"/>
    </row>
    <row r="31" spans="1:12" ht="16.5" thickBot="1" x14ac:dyDescent="0.3">
      <c r="A31" s="210" t="s">
        <v>271</v>
      </c>
      <c r="B31" s="211"/>
      <c r="C31" s="211"/>
      <c r="D31" s="211"/>
      <c r="E31" s="211"/>
      <c r="F31" s="212"/>
      <c r="G31" s="211"/>
      <c r="H31" s="211"/>
      <c r="I31" s="211"/>
      <c r="J31" s="211"/>
      <c r="K31" s="211"/>
      <c r="L31" s="212"/>
    </row>
    <row r="32" spans="1:12" ht="30" customHeight="1" thickBot="1" x14ac:dyDescent="0.3">
      <c r="A32" s="213" t="s">
        <v>0</v>
      </c>
      <c r="B32" s="214" t="s">
        <v>1</v>
      </c>
      <c r="C32" s="215" t="s">
        <v>15</v>
      </c>
      <c r="D32" s="214" t="s">
        <v>131</v>
      </c>
      <c r="E32" s="214" t="s">
        <v>19</v>
      </c>
      <c r="F32" s="216" t="s">
        <v>275</v>
      </c>
      <c r="G32" s="579" t="s">
        <v>46</v>
      </c>
      <c r="H32" s="460" t="s">
        <v>2</v>
      </c>
      <c r="I32" s="215" t="s">
        <v>3</v>
      </c>
      <c r="J32" s="214" t="s">
        <v>4</v>
      </c>
      <c r="K32" s="461" t="s">
        <v>5</v>
      </c>
      <c r="L32" s="216" t="s">
        <v>47</v>
      </c>
    </row>
    <row r="33" spans="1:12" ht="27.75" customHeight="1" x14ac:dyDescent="0.25">
      <c r="A33" s="10" t="s">
        <v>8</v>
      </c>
      <c r="B33" s="866" t="s">
        <v>9</v>
      </c>
      <c r="C33" s="668" t="s">
        <v>292</v>
      </c>
      <c r="D33" s="107" t="s">
        <v>20</v>
      </c>
      <c r="E33" s="194" t="s">
        <v>277</v>
      </c>
      <c r="F33" s="642"/>
      <c r="G33" s="637">
        <v>0</v>
      </c>
      <c r="H33" s="134">
        <v>0</v>
      </c>
      <c r="I33" s="462">
        <v>176</v>
      </c>
      <c r="J33" s="463">
        <f>I33</f>
        <v>176</v>
      </c>
      <c r="K33" s="464">
        <v>100</v>
      </c>
      <c r="L33" s="465">
        <f>$J$33</f>
        <v>176</v>
      </c>
    </row>
    <row r="34" spans="1:12" ht="27.75" customHeight="1" thickBot="1" x14ac:dyDescent="0.3">
      <c r="A34" s="11"/>
      <c r="B34" s="860"/>
      <c r="C34" s="669" t="s">
        <v>293</v>
      </c>
      <c r="D34" s="109" t="s">
        <v>10</v>
      </c>
      <c r="E34" s="64" t="s">
        <v>277</v>
      </c>
      <c r="F34" s="727" t="s">
        <v>291</v>
      </c>
      <c r="G34" s="638"/>
      <c r="H34" s="466"/>
      <c r="I34" s="467"/>
      <c r="J34" s="468"/>
      <c r="K34" s="467"/>
      <c r="L34" s="469"/>
    </row>
    <row r="35" spans="1:12" ht="7.5" customHeight="1" x14ac:dyDescent="0.25"/>
    <row r="36" spans="1:12" x14ac:dyDescent="0.25">
      <c r="B36" s="41"/>
      <c r="D36" s="223"/>
      <c r="E36" s="81"/>
      <c r="F36" s="81"/>
      <c r="G36" s="81"/>
    </row>
  </sheetData>
  <mergeCells count="9">
    <mergeCell ref="D11:D12"/>
    <mergeCell ref="B33:B34"/>
    <mergeCell ref="A5:A8"/>
    <mergeCell ref="C11:C12"/>
    <mergeCell ref="A15:A20"/>
    <mergeCell ref="A21:A22"/>
    <mergeCell ref="A23:A24"/>
    <mergeCell ref="B28:B29"/>
    <mergeCell ref="A11:A12"/>
  </mergeCells>
  <conditionalFormatting sqref="E11 E5:E8">
    <cfRule type="cellIs" dxfId="221" priority="13" operator="equal">
      <formula>#REF!</formula>
    </cfRule>
    <cfRule type="cellIs" dxfId="220" priority="14" operator="equal">
      <formula>$P$5</formula>
    </cfRule>
    <cfRule type="cellIs" dxfId="219" priority="15" operator="equal">
      <formula>$P$4</formula>
    </cfRule>
  </conditionalFormatting>
  <conditionalFormatting sqref="E15:E24">
    <cfRule type="cellIs" dxfId="218" priority="10" operator="equal">
      <formula>#REF!</formula>
    </cfRule>
    <cfRule type="cellIs" dxfId="217" priority="11" operator="equal">
      <formula>$P$5</formula>
    </cfRule>
    <cfRule type="cellIs" dxfId="216" priority="12" operator="equal">
      <formula>$P$4</formula>
    </cfRule>
  </conditionalFormatting>
  <conditionalFormatting sqref="E28:E29">
    <cfRule type="cellIs" dxfId="215" priority="7" operator="equal">
      <formula>#REF!</formula>
    </cfRule>
    <cfRule type="cellIs" dxfId="214" priority="8" operator="equal">
      <formula>$P$5</formula>
    </cfRule>
    <cfRule type="cellIs" dxfId="213" priority="9" operator="equal">
      <formula>$P$4</formula>
    </cfRule>
  </conditionalFormatting>
  <conditionalFormatting sqref="E33:E34">
    <cfRule type="cellIs" dxfId="212" priority="4" operator="equal">
      <formula>#REF!</formula>
    </cfRule>
    <cfRule type="cellIs" dxfId="211" priority="5" operator="equal">
      <formula>$P$5</formula>
    </cfRule>
    <cfRule type="cellIs" dxfId="210" priority="6" operator="equal">
      <formula>$P$4</formula>
    </cfRule>
  </conditionalFormatting>
  <conditionalFormatting sqref="E30">
    <cfRule type="cellIs" dxfId="209" priority="1" operator="equal">
      <formula>#REF!</formula>
    </cfRule>
    <cfRule type="cellIs" dxfId="208" priority="2" operator="equal">
      <formula>$P$5</formula>
    </cfRule>
    <cfRule type="cellIs" dxfId="207" priority="3" operator="equal">
      <formula>$P$4</formula>
    </cfRule>
  </conditionalFormatting>
  <dataValidations count="1">
    <dataValidation type="list" allowBlank="1" showInputMessage="1" showErrorMessage="1" sqref="E11 E15:E24 E33:E34 E28:E30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A3" workbookViewId="0">
      <selection activeCell="A35" sqref="A35:XFD41"/>
    </sheetView>
  </sheetViews>
  <sheetFormatPr defaultRowHeight="15" x14ac:dyDescent="0.25"/>
  <cols>
    <col min="1" max="1" width="18.85546875" customWidth="1"/>
    <col min="2" max="2" width="49.42578125" customWidth="1"/>
    <col min="3" max="3" width="38.85546875" customWidth="1"/>
    <col min="4" max="4" width="47.85546875" customWidth="1"/>
    <col min="5" max="5" width="8.140625" customWidth="1"/>
    <col min="6" max="6" width="25.8554687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334</v>
      </c>
      <c r="K1" s="5"/>
      <c r="L1" s="5" t="s">
        <v>71</v>
      </c>
    </row>
    <row r="2" spans="1:16" ht="6.7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31.5" customHeight="1" x14ac:dyDescent="0.25">
      <c r="A5" s="925" t="s">
        <v>232</v>
      </c>
      <c r="B5" s="718" t="s">
        <v>233</v>
      </c>
      <c r="C5" s="712" t="s">
        <v>234</v>
      </c>
      <c r="D5" s="750" t="s">
        <v>387</v>
      </c>
      <c r="E5" s="63" t="s">
        <v>277</v>
      </c>
      <c r="F5" s="702" t="s">
        <v>389</v>
      </c>
      <c r="G5" s="646">
        <v>0.08</v>
      </c>
      <c r="H5" s="483">
        <v>13041</v>
      </c>
      <c r="I5" s="483">
        <v>10000</v>
      </c>
      <c r="J5" s="483">
        <f>I5+H5</f>
        <v>23041</v>
      </c>
      <c r="K5" s="484">
        <v>50</v>
      </c>
      <c r="L5" s="496">
        <f>$J$5*$K$5/100</f>
        <v>11520.5</v>
      </c>
      <c r="P5" t="s">
        <v>278</v>
      </c>
    </row>
    <row r="6" spans="1:16" ht="29.2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388</v>
      </c>
      <c r="G6" s="535"/>
      <c r="H6" s="416"/>
      <c r="I6" s="416"/>
      <c r="J6" s="416"/>
      <c r="K6" s="416"/>
      <c r="L6" s="417"/>
    </row>
    <row r="7" spans="1:16" ht="27.7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30.7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415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0.5" customHeight="1" x14ac:dyDescent="0.25">
      <c r="A11" s="10" t="s">
        <v>6</v>
      </c>
      <c r="B11" s="3" t="s">
        <v>128</v>
      </c>
      <c r="C11" s="899" t="s">
        <v>157</v>
      </c>
      <c r="D11" s="859" t="s">
        <v>418</v>
      </c>
      <c r="E11" s="63" t="s">
        <v>277</v>
      </c>
      <c r="F11" s="557"/>
      <c r="G11" s="632">
        <v>3.5000000000000003E-2</v>
      </c>
      <c r="H11" s="470">
        <v>5505</v>
      </c>
      <c r="I11" s="222" t="s">
        <v>23</v>
      </c>
      <c r="J11" s="423">
        <f>H11</f>
        <v>5505</v>
      </c>
      <c r="K11" s="471">
        <v>100</v>
      </c>
      <c r="L11" s="425">
        <f>$J$11</f>
        <v>5505</v>
      </c>
    </row>
    <row r="12" spans="1:16" ht="39" customHeight="1" thickBot="1" x14ac:dyDescent="0.3">
      <c r="A12" s="426"/>
      <c r="B12" s="3" t="s">
        <v>246</v>
      </c>
      <c r="C12" s="866"/>
      <c r="D12" s="860"/>
      <c r="E12" s="194"/>
      <c r="F12" s="551"/>
      <c r="G12" s="535"/>
      <c r="H12" s="416"/>
      <c r="I12" s="427"/>
      <c r="J12" s="427"/>
      <c r="K12" s="428"/>
      <c r="L12" s="417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30" customHeight="1" thickBot="1" x14ac:dyDescent="0.3">
      <c r="A15" s="917" t="s">
        <v>159</v>
      </c>
      <c r="B15" s="754" t="s">
        <v>247</v>
      </c>
      <c r="C15" s="754" t="s">
        <v>248</v>
      </c>
      <c r="D15" s="755" t="s">
        <v>249</v>
      </c>
      <c r="E15" s="63" t="s">
        <v>277</v>
      </c>
      <c r="F15" s="640"/>
      <c r="G15" s="455">
        <v>2.5000000000000001E-2</v>
      </c>
      <c r="H15" s="137">
        <v>3483</v>
      </c>
      <c r="I15" s="137">
        <v>7881</v>
      </c>
      <c r="J15" s="456">
        <f>H15+I15</f>
        <v>11364</v>
      </c>
      <c r="K15" s="477">
        <v>50</v>
      </c>
      <c r="L15" s="478">
        <f>$J$15*$K$15/100</f>
        <v>5682</v>
      </c>
    </row>
    <row r="16" spans="1:16" ht="33" customHeight="1" thickBot="1" x14ac:dyDescent="0.3">
      <c r="A16" s="918"/>
      <c r="B16" s="718" t="s">
        <v>250</v>
      </c>
      <c r="C16" s="762" t="s">
        <v>251</v>
      </c>
      <c r="D16" s="718" t="s">
        <v>252</v>
      </c>
      <c r="E16" s="63" t="s">
        <v>277</v>
      </c>
      <c r="F16" s="557"/>
      <c r="G16" s="451"/>
      <c r="H16" s="427"/>
      <c r="I16" s="428"/>
      <c r="J16" s="427"/>
      <c r="K16" s="428"/>
      <c r="L16" s="417"/>
    </row>
    <row r="17" spans="1:12" ht="27.75" customHeight="1" thickBot="1" x14ac:dyDescent="0.3">
      <c r="A17" s="918"/>
      <c r="B17" s="718" t="s">
        <v>93</v>
      </c>
      <c r="C17" s="752"/>
      <c r="D17" s="718" t="s">
        <v>253</v>
      </c>
      <c r="E17" s="63" t="s">
        <v>277</v>
      </c>
      <c r="F17" s="557"/>
      <c r="G17" s="451"/>
      <c r="H17" s="427"/>
      <c r="I17" s="428"/>
      <c r="J17" s="427"/>
      <c r="K17" s="428"/>
      <c r="L17" s="417"/>
    </row>
    <row r="18" spans="1:12" ht="15.75" customHeight="1" thickBot="1" x14ac:dyDescent="0.3">
      <c r="A18" s="918"/>
      <c r="B18" s="683"/>
      <c r="C18" s="756" t="s">
        <v>254</v>
      </c>
      <c r="D18" s="683" t="s">
        <v>255</v>
      </c>
      <c r="E18" s="63" t="s">
        <v>277</v>
      </c>
      <c r="F18" s="557"/>
      <c r="G18" s="451"/>
      <c r="H18" s="427"/>
      <c r="I18" s="428"/>
      <c r="J18" s="427"/>
      <c r="K18" s="428"/>
      <c r="L18" s="417"/>
    </row>
    <row r="19" spans="1:12" ht="28.5" customHeight="1" x14ac:dyDescent="0.25">
      <c r="A19" s="918"/>
      <c r="B19" s="718" t="s">
        <v>95</v>
      </c>
      <c r="C19" s="762" t="s">
        <v>256</v>
      </c>
      <c r="D19" s="718" t="s">
        <v>257</v>
      </c>
      <c r="E19" s="63" t="s">
        <v>277</v>
      </c>
      <c r="F19" s="557"/>
      <c r="G19" s="451"/>
      <c r="H19" s="427"/>
      <c r="I19" s="428"/>
      <c r="J19" s="427"/>
      <c r="K19" s="428"/>
      <c r="L19" s="417"/>
    </row>
    <row r="20" spans="1:12" ht="15.7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1.2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8.5" customHeight="1" x14ac:dyDescent="0.25">
      <c r="A22" s="920"/>
      <c r="B22" s="761" t="s">
        <v>48</v>
      </c>
      <c r="C22" s="759" t="s">
        <v>379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30.75" customHeight="1" x14ac:dyDescent="0.25">
      <c r="A23" s="918" t="s">
        <v>229</v>
      </c>
      <c r="B23" s="762" t="s">
        <v>261</v>
      </c>
      <c r="C23" s="752" t="s">
        <v>262</v>
      </c>
      <c r="D23" s="718" t="s">
        <v>378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8.5" customHeight="1" thickBot="1" x14ac:dyDescent="0.3">
      <c r="A24" s="921"/>
      <c r="B24" s="685"/>
      <c r="C24" s="751" t="s">
        <v>264</v>
      </c>
      <c r="D24" s="684"/>
      <c r="E24" s="64"/>
      <c r="F24" s="557"/>
      <c r="G24" s="451"/>
      <c r="H24" s="427"/>
      <c r="I24" s="428"/>
      <c r="J24" s="427"/>
      <c r="K24" s="428"/>
      <c r="L24" s="417"/>
    </row>
    <row r="25" spans="1:12" ht="16.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8.5" customHeight="1" x14ac:dyDescent="0.25">
      <c r="A28" s="671" t="s">
        <v>266</v>
      </c>
      <c r="B28" s="922" t="s">
        <v>267</v>
      </c>
      <c r="C28" s="672" t="s">
        <v>181</v>
      </c>
      <c r="D28" s="673" t="s">
        <v>268</v>
      </c>
      <c r="E28" s="63" t="s">
        <v>277</v>
      </c>
      <c r="F28" s="557"/>
      <c r="G28" s="649">
        <v>5.5599999999999997E-2</v>
      </c>
      <c r="H28" s="138">
        <v>6696</v>
      </c>
      <c r="I28" s="138">
        <v>882</v>
      </c>
      <c r="J28" s="472">
        <f>H28+I28</f>
        <v>7578</v>
      </c>
      <c r="K28" s="195">
        <v>100</v>
      </c>
      <c r="L28" s="479">
        <f>$J$28</f>
        <v>7578</v>
      </c>
    </row>
    <row r="29" spans="1:12" ht="27.75" customHeight="1" thickBot="1" x14ac:dyDescent="0.3">
      <c r="A29" s="794"/>
      <c r="B29" s="923"/>
      <c r="C29" s="795" t="s">
        <v>357</v>
      </c>
      <c r="D29" s="795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9.2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63" t="s">
        <v>277</v>
      </c>
      <c r="F32" s="642"/>
      <c r="G32" s="637">
        <v>0</v>
      </c>
      <c r="H32" s="134">
        <v>0</v>
      </c>
      <c r="I32" s="497">
        <v>1057</v>
      </c>
      <c r="J32" s="463">
        <f>I32</f>
        <v>1057</v>
      </c>
      <c r="K32" s="464">
        <v>100</v>
      </c>
      <c r="L32" s="465">
        <f>$J$32</f>
        <v>1057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727" t="s">
        <v>291</v>
      </c>
      <c r="G33" s="638"/>
      <c r="H33" s="466"/>
      <c r="I33" s="467"/>
      <c r="J33" s="468"/>
      <c r="K33" s="467"/>
      <c r="L33" s="469"/>
    </row>
    <row r="34" spans="1:12" ht="5.25" customHeight="1" x14ac:dyDescent="0.25"/>
    <row r="35" spans="1:12" x14ac:dyDescent="0.25">
      <c r="B35" s="41"/>
      <c r="D35" s="223"/>
      <c r="E35" s="81"/>
      <c r="F35" s="81"/>
      <c r="G35" s="81"/>
    </row>
  </sheetData>
  <mergeCells count="8">
    <mergeCell ref="D11:D12"/>
    <mergeCell ref="B32:B33"/>
    <mergeCell ref="A5:A8"/>
    <mergeCell ref="C11:C12"/>
    <mergeCell ref="A15:A20"/>
    <mergeCell ref="A21:A22"/>
    <mergeCell ref="A23:A24"/>
    <mergeCell ref="B28:B29"/>
  </mergeCells>
  <conditionalFormatting sqref="E11 E5:E7">
    <cfRule type="cellIs" dxfId="206" priority="10" operator="equal">
      <formula>#REF!</formula>
    </cfRule>
    <cfRule type="cellIs" dxfId="205" priority="11" operator="equal">
      <formula>$P$5</formula>
    </cfRule>
    <cfRule type="cellIs" dxfId="204" priority="12" operator="equal">
      <formula>$P$4</formula>
    </cfRule>
  </conditionalFormatting>
  <conditionalFormatting sqref="E15:E24">
    <cfRule type="cellIs" dxfId="203" priority="7" operator="equal">
      <formula>#REF!</formula>
    </cfRule>
    <cfRule type="cellIs" dxfId="202" priority="8" operator="equal">
      <formula>$P$5</formula>
    </cfRule>
    <cfRule type="cellIs" dxfId="201" priority="9" operator="equal">
      <formula>$P$4</formula>
    </cfRule>
  </conditionalFormatting>
  <conditionalFormatting sqref="E28:E29">
    <cfRule type="cellIs" dxfId="200" priority="4" operator="equal">
      <formula>#REF!</formula>
    </cfRule>
    <cfRule type="cellIs" dxfId="199" priority="5" operator="equal">
      <formula>$P$5</formula>
    </cfRule>
    <cfRule type="cellIs" dxfId="198" priority="6" operator="equal">
      <formula>$P$4</formula>
    </cfRule>
  </conditionalFormatting>
  <conditionalFormatting sqref="E32:E33">
    <cfRule type="cellIs" dxfId="197" priority="1" operator="equal">
      <formula>#REF!</formula>
    </cfRule>
    <cfRule type="cellIs" dxfId="196" priority="2" operator="equal">
      <formula>$P$5</formula>
    </cfRule>
    <cfRule type="cellIs" dxfId="195" priority="3" operator="equal">
      <formula>$P$4</formula>
    </cfRule>
  </conditionalFormatting>
  <dataValidations count="1">
    <dataValidation type="list" allowBlank="1" showInputMessage="1" showErrorMessage="1" sqref="E11 E15:E24 E28:E29 E32:E33 E5:E7">
      <formula1>$P$4:$P$5</formula1>
    </dataValidation>
  </dataValidations>
  <pageMargins left="0.7" right="0.7" top="0.75" bottom="0.75" header="0.3" footer="0.3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A22" sqref="A22:D23"/>
    </sheetView>
  </sheetViews>
  <sheetFormatPr defaultRowHeight="15" x14ac:dyDescent="0.25"/>
  <cols>
    <col min="1" max="1" width="13.28515625" customWidth="1"/>
    <col min="2" max="2" width="56.140625" customWidth="1"/>
    <col min="3" max="3" width="43.7109375" customWidth="1"/>
    <col min="4" max="4" width="57.5703125" customWidth="1"/>
    <col min="5" max="5" width="8.140625" customWidth="1"/>
    <col min="6" max="6" width="13.710937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335</v>
      </c>
      <c r="K1" s="5"/>
      <c r="L1" s="5" t="s">
        <v>71</v>
      </c>
    </row>
    <row r="2" spans="1:16" ht="6" customHeight="1" thickBot="1" x14ac:dyDescent="0.3"/>
    <row r="3" spans="1:16" ht="18" customHeight="1" thickBot="1" x14ac:dyDescent="0.3">
      <c r="A3" s="83" t="s">
        <v>21</v>
      </c>
      <c r="B3" s="84"/>
      <c r="C3" s="84"/>
      <c r="D3" s="84"/>
      <c r="E3" s="84"/>
      <c r="F3" s="85"/>
      <c r="G3" s="84"/>
      <c r="H3" s="84"/>
      <c r="I3" s="84"/>
      <c r="J3" s="84"/>
      <c r="K3" s="84"/>
      <c r="L3" s="85"/>
    </row>
    <row r="4" spans="1:16" ht="28.5" customHeight="1" thickBot="1" x14ac:dyDescent="0.3">
      <c r="A4" s="418" t="s">
        <v>0</v>
      </c>
      <c r="B4" s="419" t="s">
        <v>1</v>
      </c>
      <c r="C4" s="420" t="s">
        <v>18</v>
      </c>
      <c r="D4" s="419" t="s">
        <v>131</v>
      </c>
      <c r="E4" s="419" t="s">
        <v>19</v>
      </c>
      <c r="F4" s="421" t="s">
        <v>275</v>
      </c>
      <c r="G4" s="631" t="s">
        <v>46</v>
      </c>
      <c r="H4" s="419" t="s">
        <v>2</v>
      </c>
      <c r="I4" s="420" t="s">
        <v>3</v>
      </c>
      <c r="J4" s="419" t="s">
        <v>4</v>
      </c>
      <c r="K4" s="420" t="s">
        <v>5</v>
      </c>
      <c r="L4" s="421" t="s">
        <v>47</v>
      </c>
      <c r="P4" t="s">
        <v>277</v>
      </c>
    </row>
    <row r="5" spans="1:16" ht="28.5" customHeight="1" x14ac:dyDescent="0.25">
      <c r="A5" s="924" t="s">
        <v>6</v>
      </c>
      <c r="B5" s="3" t="s">
        <v>128</v>
      </c>
      <c r="C5" s="899" t="s">
        <v>157</v>
      </c>
      <c r="D5" s="859" t="s">
        <v>419</v>
      </c>
      <c r="E5" s="63" t="s">
        <v>277</v>
      </c>
      <c r="F5" s="557"/>
      <c r="G5" s="650">
        <v>0.12379999999999999</v>
      </c>
      <c r="H5" s="498">
        <v>19306</v>
      </c>
      <c r="I5" s="499" t="s">
        <v>23</v>
      </c>
      <c r="J5" s="423">
        <f>H5</f>
        <v>19306</v>
      </c>
      <c r="K5" s="471">
        <v>100</v>
      </c>
      <c r="L5" s="425">
        <f>$J$5</f>
        <v>19306</v>
      </c>
      <c r="P5" t="s">
        <v>278</v>
      </c>
    </row>
    <row r="6" spans="1:16" ht="41.25" customHeight="1" thickBot="1" x14ac:dyDescent="0.3">
      <c r="A6" s="894"/>
      <c r="B6" s="3" t="s">
        <v>246</v>
      </c>
      <c r="C6" s="866"/>
      <c r="D6" s="860"/>
      <c r="E6" s="194"/>
      <c r="F6" s="551"/>
      <c r="G6" s="535"/>
      <c r="H6" s="416"/>
      <c r="I6" s="427"/>
      <c r="J6" s="427"/>
      <c r="K6" s="428"/>
      <c r="L6" s="417"/>
      <c r="P6" t="s">
        <v>279</v>
      </c>
    </row>
    <row r="7" spans="1:16" ht="18" customHeight="1" thickBot="1" x14ac:dyDescent="0.3">
      <c r="A7" s="429" t="s">
        <v>7</v>
      </c>
      <c r="B7" s="430"/>
      <c r="C7" s="430"/>
      <c r="D7" s="430"/>
      <c r="E7" s="430"/>
      <c r="F7" s="431"/>
      <c r="G7" s="430"/>
      <c r="H7" s="430"/>
      <c r="I7" s="430"/>
      <c r="J7" s="430"/>
      <c r="K7" s="430"/>
      <c r="L7" s="431"/>
    </row>
    <row r="8" spans="1:16" ht="28.5" customHeight="1" thickBot="1" x14ac:dyDescent="0.3">
      <c r="A8" s="57" t="s">
        <v>0</v>
      </c>
      <c r="B8" s="58" t="s">
        <v>1</v>
      </c>
      <c r="C8" s="59" t="s">
        <v>15</v>
      </c>
      <c r="D8" s="58" t="s">
        <v>131</v>
      </c>
      <c r="E8" s="58" t="s">
        <v>19</v>
      </c>
      <c r="F8" s="60" t="s">
        <v>275</v>
      </c>
      <c r="G8" s="543" t="s">
        <v>46</v>
      </c>
      <c r="H8" s="432" t="s">
        <v>2</v>
      </c>
      <c r="I8" s="59" t="s">
        <v>3</v>
      </c>
      <c r="J8" s="58" t="s">
        <v>4</v>
      </c>
      <c r="K8" s="433" t="s">
        <v>5</v>
      </c>
      <c r="L8" s="60" t="s">
        <v>47</v>
      </c>
    </row>
    <row r="9" spans="1:16" ht="27" customHeight="1" x14ac:dyDescent="0.25">
      <c r="A9" s="927" t="s">
        <v>159</v>
      </c>
      <c r="B9" s="754" t="s">
        <v>247</v>
      </c>
      <c r="C9" s="754" t="s">
        <v>248</v>
      </c>
      <c r="D9" s="755" t="s">
        <v>249</v>
      </c>
      <c r="E9" s="63" t="s">
        <v>277</v>
      </c>
      <c r="F9" s="640"/>
      <c r="G9" s="501">
        <v>0.05</v>
      </c>
      <c r="H9" s="500">
        <v>6966</v>
      </c>
      <c r="I9" s="457">
        <v>142</v>
      </c>
      <c r="J9" s="456">
        <f>H9+I9</f>
        <v>7108</v>
      </c>
      <c r="K9" s="473">
        <v>100</v>
      </c>
      <c r="L9" s="474">
        <f>$J$9*$K$9/100</f>
        <v>7108</v>
      </c>
    </row>
    <row r="10" spans="1:16" ht="27" customHeight="1" x14ac:dyDescent="0.25">
      <c r="A10" s="928"/>
      <c r="B10" s="718" t="s">
        <v>250</v>
      </c>
      <c r="C10" s="762" t="s">
        <v>251</v>
      </c>
      <c r="D10" s="718" t="s">
        <v>252</v>
      </c>
      <c r="E10" s="194" t="s">
        <v>277</v>
      </c>
      <c r="F10" s="557"/>
      <c r="G10" s="451"/>
      <c r="H10" s="427"/>
      <c r="I10" s="428"/>
      <c r="J10" s="427"/>
      <c r="K10" s="428"/>
      <c r="L10" s="417"/>
    </row>
    <row r="11" spans="1:16" ht="27.75" customHeight="1" x14ac:dyDescent="0.25">
      <c r="A11" s="928"/>
      <c r="B11" s="718" t="s">
        <v>93</v>
      </c>
      <c r="C11" s="752"/>
      <c r="D11" s="718" t="s">
        <v>253</v>
      </c>
      <c r="E11" s="194" t="s">
        <v>277</v>
      </c>
      <c r="F11" s="557"/>
      <c r="G11" s="451"/>
      <c r="H11" s="427"/>
      <c r="I11" s="428"/>
      <c r="J11" s="427"/>
      <c r="K11" s="428"/>
      <c r="L11" s="417"/>
    </row>
    <row r="12" spans="1:16" ht="14.25" customHeight="1" x14ac:dyDescent="0.25">
      <c r="A12" s="928"/>
      <c r="B12" s="683"/>
      <c r="C12" s="756" t="s">
        <v>254</v>
      </c>
      <c r="D12" s="683" t="s">
        <v>255</v>
      </c>
      <c r="E12" s="194" t="s">
        <v>277</v>
      </c>
      <c r="F12" s="557"/>
      <c r="G12" s="451"/>
      <c r="H12" s="427"/>
      <c r="I12" s="428"/>
      <c r="J12" s="427"/>
      <c r="K12" s="428"/>
      <c r="L12" s="417"/>
    </row>
    <row r="13" spans="1:16" ht="27" customHeight="1" x14ac:dyDescent="0.25">
      <c r="A13" s="928"/>
      <c r="B13" s="718" t="s">
        <v>95</v>
      </c>
      <c r="C13" s="762" t="s">
        <v>256</v>
      </c>
      <c r="D13" s="718" t="s">
        <v>257</v>
      </c>
      <c r="E13" s="508" t="s">
        <v>277</v>
      </c>
      <c r="F13" s="557"/>
      <c r="G13" s="451"/>
      <c r="H13" s="427"/>
      <c r="I13" s="428"/>
      <c r="J13" s="427"/>
      <c r="K13" s="428"/>
      <c r="L13" s="417"/>
    </row>
    <row r="14" spans="1:16" ht="12.75" customHeight="1" x14ac:dyDescent="0.25">
      <c r="A14" s="928"/>
      <c r="B14" s="760" t="s">
        <v>94</v>
      </c>
      <c r="C14" s="752" t="s">
        <v>102</v>
      </c>
      <c r="D14" s="684"/>
      <c r="E14" s="194"/>
      <c r="F14" s="557"/>
      <c r="G14" s="451"/>
      <c r="H14" s="427"/>
      <c r="I14" s="428"/>
      <c r="J14" s="427"/>
      <c r="K14" s="428"/>
      <c r="L14" s="417"/>
    </row>
    <row r="15" spans="1:16" ht="39.75" customHeight="1" x14ac:dyDescent="0.25">
      <c r="A15" s="929" t="s">
        <v>154</v>
      </c>
      <c r="B15" s="757" t="s">
        <v>76</v>
      </c>
      <c r="C15" s="758" t="s">
        <v>258</v>
      </c>
      <c r="D15" s="762" t="s">
        <v>259</v>
      </c>
      <c r="E15" s="194" t="s">
        <v>277</v>
      </c>
      <c r="F15" s="640"/>
      <c r="G15" s="451"/>
      <c r="H15" s="427"/>
      <c r="I15" s="428"/>
      <c r="J15" s="427"/>
      <c r="K15" s="428"/>
      <c r="L15" s="417"/>
    </row>
    <row r="16" spans="1:16" ht="28.5" customHeight="1" x14ac:dyDescent="0.25">
      <c r="A16" s="930"/>
      <c r="B16" s="761" t="s">
        <v>48</v>
      </c>
      <c r="C16" s="759" t="s">
        <v>379</v>
      </c>
      <c r="D16" s="683" t="s">
        <v>75</v>
      </c>
      <c r="E16" s="194" t="s">
        <v>277</v>
      </c>
      <c r="F16" s="640"/>
      <c r="G16" s="451"/>
      <c r="H16" s="427"/>
      <c r="I16" s="428"/>
      <c r="J16" s="427"/>
      <c r="K16" s="428"/>
      <c r="L16" s="417"/>
    </row>
    <row r="17" spans="1:12" ht="27" customHeight="1" x14ac:dyDescent="0.25">
      <c r="A17" s="918" t="s">
        <v>229</v>
      </c>
      <c r="B17" s="762" t="s">
        <v>261</v>
      </c>
      <c r="C17" s="752" t="s">
        <v>262</v>
      </c>
      <c r="D17" s="718" t="s">
        <v>263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29.25" customHeight="1" thickBot="1" x14ac:dyDescent="0.3">
      <c r="A18" s="921"/>
      <c r="B18" s="716"/>
      <c r="C18" s="751" t="s">
        <v>264</v>
      </c>
      <c r="D18" s="793"/>
      <c r="E18" s="64"/>
      <c r="F18" s="558"/>
      <c r="G18" s="451"/>
      <c r="H18" s="427"/>
      <c r="I18" s="428"/>
      <c r="J18" s="427"/>
      <c r="K18" s="428"/>
      <c r="L18" s="417"/>
    </row>
    <row r="19" spans="1:12" ht="18.75" customHeight="1" thickBot="1" x14ac:dyDescent="0.3">
      <c r="A19" s="45" t="s">
        <v>22</v>
      </c>
      <c r="B19" s="16"/>
      <c r="C19" s="17"/>
      <c r="D19" s="18"/>
      <c r="E19" s="19"/>
      <c r="F19" s="565"/>
      <c r="G19" s="19"/>
      <c r="H19" s="20"/>
      <c r="I19" s="20"/>
      <c r="J19" s="20"/>
      <c r="K19" s="20"/>
      <c r="L19" s="21"/>
    </row>
    <row r="20" spans="1:12" ht="17.25" customHeight="1" thickBot="1" x14ac:dyDescent="0.3">
      <c r="A20" s="200" t="s">
        <v>265</v>
      </c>
      <c r="B20" s="201"/>
      <c r="C20" s="201"/>
      <c r="D20" s="201"/>
      <c r="E20" s="201"/>
      <c r="F20" s="202"/>
      <c r="G20" s="201"/>
      <c r="H20" s="201"/>
      <c r="I20" s="201"/>
      <c r="J20" s="201"/>
      <c r="K20" s="201"/>
      <c r="L20" s="202"/>
    </row>
    <row r="21" spans="1:12" ht="27.75" customHeight="1" thickBot="1" x14ac:dyDescent="0.3">
      <c r="A21" s="686" t="s">
        <v>0</v>
      </c>
      <c r="B21" s="293" t="s">
        <v>1</v>
      </c>
      <c r="C21" s="292" t="s">
        <v>15</v>
      </c>
      <c r="D21" s="293" t="s">
        <v>131</v>
      </c>
      <c r="E21" s="206" t="s">
        <v>19</v>
      </c>
      <c r="F21" s="581" t="s">
        <v>275</v>
      </c>
      <c r="G21" s="206" t="s">
        <v>46</v>
      </c>
      <c r="H21" s="454" t="s">
        <v>2</v>
      </c>
      <c r="I21" s="205" t="s">
        <v>3</v>
      </c>
      <c r="J21" s="204" t="s">
        <v>4</v>
      </c>
      <c r="K21" s="205" t="s">
        <v>5</v>
      </c>
      <c r="L21" s="207" t="s">
        <v>47</v>
      </c>
    </row>
    <row r="22" spans="1:12" ht="28.5" customHeight="1" x14ac:dyDescent="0.25">
      <c r="A22" s="925" t="s">
        <v>266</v>
      </c>
      <c r="B22" s="922" t="s">
        <v>267</v>
      </c>
      <c r="C22" s="672" t="s">
        <v>181</v>
      </c>
      <c r="D22" s="673" t="s">
        <v>268</v>
      </c>
      <c r="E22" s="63" t="s">
        <v>277</v>
      </c>
      <c r="F22" s="640"/>
      <c r="G22" s="501">
        <v>9.4E-2</v>
      </c>
      <c r="H22" s="138">
        <v>11320</v>
      </c>
      <c r="I22" s="134">
        <v>667</v>
      </c>
      <c r="J22" s="472">
        <f>H22+I22</f>
        <v>11987</v>
      </c>
      <c r="K22" s="195">
        <v>100</v>
      </c>
      <c r="L22" s="479">
        <f>$J$22</f>
        <v>11987</v>
      </c>
    </row>
    <row r="23" spans="1:12" ht="27.75" customHeight="1" thickBot="1" x14ac:dyDescent="0.3">
      <c r="A23" s="921"/>
      <c r="B23" s="923"/>
      <c r="C23" s="673" t="s">
        <v>390</v>
      </c>
      <c r="D23" s="675" t="s">
        <v>270</v>
      </c>
      <c r="E23" s="194" t="s">
        <v>277</v>
      </c>
      <c r="F23" s="558"/>
      <c r="G23" s="636"/>
      <c r="H23" s="427"/>
      <c r="I23" s="427"/>
      <c r="J23" s="428"/>
      <c r="K23" s="427"/>
      <c r="L23" s="459"/>
    </row>
    <row r="24" spans="1:12" ht="16.5" thickBot="1" x14ac:dyDescent="0.3">
      <c r="A24" s="210" t="s">
        <v>271</v>
      </c>
      <c r="B24" s="211"/>
      <c r="C24" s="211"/>
      <c r="D24" s="211"/>
      <c r="E24" s="211"/>
      <c r="F24" s="212"/>
      <c r="G24" s="211"/>
      <c r="H24" s="211"/>
      <c r="I24" s="211"/>
      <c r="J24" s="211"/>
      <c r="K24" s="211"/>
      <c r="L24" s="212"/>
    </row>
    <row r="25" spans="1:12" ht="30" customHeight="1" thickBot="1" x14ac:dyDescent="0.3">
      <c r="A25" s="213" t="s">
        <v>0</v>
      </c>
      <c r="B25" s="214" t="s">
        <v>1</v>
      </c>
      <c r="C25" s="215" t="s">
        <v>15</v>
      </c>
      <c r="D25" s="214" t="s">
        <v>131</v>
      </c>
      <c r="E25" s="214" t="s">
        <v>19</v>
      </c>
      <c r="F25" s="216" t="s">
        <v>275</v>
      </c>
      <c r="G25" s="579" t="s">
        <v>46</v>
      </c>
      <c r="H25" s="460" t="s">
        <v>2</v>
      </c>
      <c r="I25" s="215" t="s">
        <v>3</v>
      </c>
      <c r="J25" s="214" t="s">
        <v>4</v>
      </c>
      <c r="K25" s="461" t="s">
        <v>5</v>
      </c>
      <c r="L25" s="216" t="s">
        <v>47</v>
      </c>
    </row>
    <row r="26" spans="1:12" ht="27.75" customHeight="1" x14ac:dyDescent="0.25">
      <c r="A26" s="10" t="s">
        <v>8</v>
      </c>
      <c r="B26" s="866" t="s">
        <v>9</v>
      </c>
      <c r="C26" s="668" t="s">
        <v>292</v>
      </c>
      <c r="D26" s="107" t="s">
        <v>20</v>
      </c>
      <c r="E26" s="63" t="s">
        <v>277</v>
      </c>
      <c r="F26" s="642"/>
      <c r="G26" s="637">
        <v>0</v>
      </c>
      <c r="H26" s="134">
        <v>0</v>
      </c>
      <c r="I26" s="462">
        <v>352</v>
      </c>
      <c r="J26" s="502">
        <f>I26</f>
        <v>352</v>
      </c>
      <c r="K26" s="464">
        <v>100</v>
      </c>
      <c r="L26" s="465">
        <f>$J$26</f>
        <v>352</v>
      </c>
    </row>
    <row r="27" spans="1:12" ht="27.75" customHeight="1" thickBot="1" x14ac:dyDescent="0.3">
      <c r="A27" s="11"/>
      <c r="B27" s="860"/>
      <c r="C27" s="669" t="s">
        <v>293</v>
      </c>
      <c r="D27" s="109" t="s">
        <v>10</v>
      </c>
      <c r="E27" s="64" t="s">
        <v>277</v>
      </c>
      <c r="F27" s="727" t="s">
        <v>291</v>
      </c>
      <c r="G27" s="638"/>
      <c r="H27" s="466"/>
      <c r="I27" s="467"/>
      <c r="J27" s="468"/>
      <c r="K27" s="467"/>
      <c r="L27" s="469"/>
    </row>
    <row r="28" spans="1:12" ht="6.75" customHeight="1" x14ac:dyDescent="0.25"/>
  </sheetData>
  <mergeCells count="9">
    <mergeCell ref="B22:B23"/>
    <mergeCell ref="B26:B27"/>
    <mergeCell ref="A5:A6"/>
    <mergeCell ref="A22:A23"/>
    <mergeCell ref="D5:D6"/>
    <mergeCell ref="C5:C6"/>
    <mergeCell ref="A9:A14"/>
    <mergeCell ref="A15:A16"/>
    <mergeCell ref="A17:A18"/>
  </mergeCells>
  <conditionalFormatting sqref="E5">
    <cfRule type="cellIs" dxfId="194" priority="10" operator="equal">
      <formula>$P$6</formula>
    </cfRule>
    <cfRule type="cellIs" dxfId="193" priority="11" operator="equal">
      <formula>$P$5</formula>
    </cfRule>
    <cfRule type="cellIs" dxfId="192" priority="12" operator="equal">
      <formula>$P$4</formula>
    </cfRule>
  </conditionalFormatting>
  <conditionalFormatting sqref="E9:E18">
    <cfRule type="cellIs" dxfId="191" priority="7" operator="equal">
      <formula>$P$6</formula>
    </cfRule>
    <cfRule type="cellIs" dxfId="190" priority="8" operator="equal">
      <formula>$P$5</formula>
    </cfRule>
    <cfRule type="cellIs" dxfId="189" priority="9" operator="equal">
      <formula>$P$4</formula>
    </cfRule>
  </conditionalFormatting>
  <conditionalFormatting sqref="E22:E23">
    <cfRule type="cellIs" dxfId="188" priority="4" operator="equal">
      <formula>$P$6</formula>
    </cfRule>
    <cfRule type="cellIs" dxfId="187" priority="5" operator="equal">
      <formula>$P$5</formula>
    </cfRule>
    <cfRule type="cellIs" dxfId="186" priority="6" operator="equal">
      <formula>$P$4</formula>
    </cfRule>
  </conditionalFormatting>
  <conditionalFormatting sqref="E26:E27">
    <cfRule type="cellIs" dxfId="185" priority="1" operator="equal">
      <formula>$P$6</formula>
    </cfRule>
    <cfRule type="cellIs" dxfId="184" priority="2" operator="equal">
      <formula>$P$5</formula>
    </cfRule>
    <cfRule type="cellIs" dxfId="183" priority="3" operator="equal">
      <formula>$P$4</formula>
    </cfRule>
  </conditionalFormatting>
  <dataValidations count="1">
    <dataValidation type="list" allowBlank="1" showInputMessage="1" showErrorMessage="1" sqref="E5 E26:E27 E22:E23 E9:E18">
      <formula1>$P$4:$P$6</formula1>
    </dataValidation>
  </dataValidations>
  <pageMargins left="0.70866141732283472" right="0.70866141732283472" top="0.55118110236220474" bottom="0.55118110236220474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9" workbookViewId="0">
      <selection activeCell="A29" sqref="A29:XFD36"/>
    </sheetView>
  </sheetViews>
  <sheetFormatPr defaultRowHeight="15" x14ac:dyDescent="0.25"/>
  <cols>
    <col min="1" max="1" width="16.42578125" customWidth="1"/>
    <col min="2" max="2" width="63.42578125" customWidth="1"/>
    <col min="3" max="3" width="46.28515625" customWidth="1"/>
    <col min="4" max="4" width="49.140625" customWidth="1"/>
    <col min="5" max="5" width="7.5703125" customWidth="1"/>
    <col min="6" max="6" width="12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336</v>
      </c>
      <c r="K1" s="5"/>
      <c r="L1" s="5" t="s">
        <v>71</v>
      </c>
    </row>
    <row r="2" spans="1:16" ht="3.75" customHeight="1" thickBot="1" x14ac:dyDescent="0.3"/>
    <row r="3" spans="1:16" ht="18" customHeight="1" thickBot="1" x14ac:dyDescent="0.3">
      <c r="A3" s="83" t="s">
        <v>21</v>
      </c>
      <c r="B3" s="84"/>
      <c r="C3" s="84"/>
      <c r="D3" s="84"/>
      <c r="E3" s="84"/>
      <c r="F3" s="85"/>
      <c r="G3" s="84"/>
      <c r="H3" s="84"/>
      <c r="I3" s="84"/>
      <c r="J3" s="84"/>
      <c r="K3" s="84"/>
      <c r="L3" s="85"/>
    </row>
    <row r="4" spans="1:16" ht="28.5" customHeight="1" thickBot="1" x14ac:dyDescent="0.3">
      <c r="A4" s="418" t="s">
        <v>0</v>
      </c>
      <c r="B4" s="419" t="s">
        <v>1</v>
      </c>
      <c r="C4" s="420" t="s">
        <v>18</v>
      </c>
      <c r="D4" s="419" t="s">
        <v>131</v>
      </c>
      <c r="E4" s="419" t="s">
        <v>19</v>
      </c>
      <c r="F4" s="421" t="s">
        <v>275</v>
      </c>
      <c r="G4" s="631" t="s">
        <v>46</v>
      </c>
      <c r="H4" s="419" t="s">
        <v>2</v>
      </c>
      <c r="I4" s="420" t="s">
        <v>3</v>
      </c>
      <c r="J4" s="419" t="s">
        <v>4</v>
      </c>
      <c r="K4" s="420" t="s">
        <v>5</v>
      </c>
      <c r="L4" s="421" t="s">
        <v>47</v>
      </c>
      <c r="P4" t="s">
        <v>277</v>
      </c>
    </row>
    <row r="5" spans="1:16" ht="27" customHeight="1" x14ac:dyDescent="0.25">
      <c r="A5" s="924" t="s">
        <v>6</v>
      </c>
      <c r="B5" s="3" t="s">
        <v>128</v>
      </c>
      <c r="C5" s="899" t="s">
        <v>157</v>
      </c>
      <c r="D5" s="859" t="s">
        <v>420</v>
      </c>
      <c r="E5" s="63" t="s">
        <v>277</v>
      </c>
      <c r="F5" s="557"/>
      <c r="G5" s="632">
        <v>0.15690000000000001</v>
      </c>
      <c r="H5" s="470">
        <v>24467</v>
      </c>
      <c r="I5" s="222" t="s">
        <v>23</v>
      </c>
      <c r="J5" s="423">
        <f>H5</f>
        <v>24467</v>
      </c>
      <c r="K5" s="471">
        <v>100</v>
      </c>
      <c r="L5" s="425">
        <f>$J$5</f>
        <v>24467</v>
      </c>
      <c r="P5" t="s">
        <v>278</v>
      </c>
    </row>
    <row r="6" spans="1:16" ht="28.5" customHeight="1" thickBot="1" x14ac:dyDescent="0.3">
      <c r="A6" s="894"/>
      <c r="B6" s="3" t="s">
        <v>246</v>
      </c>
      <c r="C6" s="866"/>
      <c r="D6" s="860"/>
      <c r="E6" s="194"/>
      <c r="F6" s="551"/>
      <c r="G6" s="535"/>
      <c r="H6" s="416"/>
      <c r="I6" s="427"/>
      <c r="J6" s="427"/>
      <c r="K6" s="428"/>
      <c r="L6" s="417"/>
      <c r="P6" t="s">
        <v>279</v>
      </c>
    </row>
    <row r="7" spans="1:16" ht="18" customHeight="1" thickBot="1" x14ac:dyDescent="0.3">
      <c r="A7" s="429" t="s">
        <v>7</v>
      </c>
      <c r="B7" s="430"/>
      <c r="C7" s="430"/>
      <c r="D7" s="430"/>
      <c r="E7" s="430"/>
      <c r="F7" s="431"/>
      <c r="G7" s="430"/>
      <c r="H7" s="430"/>
      <c r="I7" s="430"/>
      <c r="J7" s="430"/>
      <c r="K7" s="430"/>
      <c r="L7" s="431"/>
    </row>
    <row r="8" spans="1:16" ht="28.5" customHeight="1" thickBot="1" x14ac:dyDescent="0.3">
      <c r="A8" s="57" t="s">
        <v>0</v>
      </c>
      <c r="B8" s="58" t="s">
        <v>1</v>
      </c>
      <c r="C8" s="59" t="s">
        <v>15</v>
      </c>
      <c r="D8" s="58" t="s">
        <v>131</v>
      </c>
      <c r="E8" s="58" t="s">
        <v>19</v>
      </c>
      <c r="F8" s="60" t="s">
        <v>275</v>
      </c>
      <c r="G8" s="543" t="s">
        <v>46</v>
      </c>
      <c r="H8" s="432" t="s">
        <v>2</v>
      </c>
      <c r="I8" s="59" t="s">
        <v>3</v>
      </c>
      <c r="J8" s="58" t="s">
        <v>4</v>
      </c>
      <c r="K8" s="433" t="s">
        <v>5</v>
      </c>
      <c r="L8" s="60" t="s">
        <v>47</v>
      </c>
    </row>
    <row r="9" spans="1:16" ht="29.25" customHeight="1" thickBot="1" x14ac:dyDescent="0.3">
      <c r="A9" s="917" t="s">
        <v>159</v>
      </c>
      <c r="B9" s="754" t="s">
        <v>247</v>
      </c>
      <c r="C9" s="754" t="s">
        <v>248</v>
      </c>
      <c r="D9" s="755" t="s">
        <v>249</v>
      </c>
      <c r="E9" s="63" t="s">
        <v>277</v>
      </c>
      <c r="F9" s="640"/>
      <c r="G9" s="501">
        <v>2.5000000000000001E-2</v>
      </c>
      <c r="H9" s="138">
        <v>3483</v>
      </c>
      <c r="I9" s="138">
        <v>3702</v>
      </c>
      <c r="J9" s="472">
        <f>H9+I9</f>
        <v>7185</v>
      </c>
      <c r="K9" s="473">
        <v>50</v>
      </c>
      <c r="L9" s="474">
        <f>$J$9*$K$9/100</f>
        <v>3592.5</v>
      </c>
    </row>
    <row r="10" spans="1:16" ht="29.25" customHeight="1" thickBot="1" x14ac:dyDescent="0.3">
      <c r="A10" s="918"/>
      <c r="B10" s="718" t="s">
        <v>250</v>
      </c>
      <c r="C10" s="762" t="s">
        <v>251</v>
      </c>
      <c r="D10" s="718" t="s">
        <v>252</v>
      </c>
      <c r="E10" s="63" t="s">
        <v>277</v>
      </c>
      <c r="F10" s="557"/>
      <c r="G10" s="451"/>
      <c r="H10" s="427"/>
      <c r="I10" s="428"/>
      <c r="J10" s="427"/>
      <c r="K10" s="428"/>
      <c r="L10" s="417"/>
    </row>
    <row r="11" spans="1:16" ht="28.5" customHeight="1" thickBot="1" x14ac:dyDescent="0.3">
      <c r="A11" s="918"/>
      <c r="B11" s="718" t="s">
        <v>93</v>
      </c>
      <c r="C11" s="752"/>
      <c r="D11" s="718" t="s">
        <v>253</v>
      </c>
      <c r="E11" s="63" t="s">
        <v>277</v>
      </c>
      <c r="F11" s="557"/>
      <c r="G11" s="451"/>
      <c r="H11" s="427"/>
      <c r="I11" s="428"/>
      <c r="J11" s="427"/>
      <c r="K11" s="428"/>
      <c r="L11" s="417"/>
    </row>
    <row r="12" spans="1:16" ht="15.75" customHeight="1" thickBot="1" x14ac:dyDescent="0.3">
      <c r="A12" s="918"/>
      <c r="B12" s="683"/>
      <c r="C12" s="756" t="s">
        <v>254</v>
      </c>
      <c r="D12" s="683" t="s">
        <v>255</v>
      </c>
      <c r="E12" s="63" t="s">
        <v>277</v>
      </c>
      <c r="F12" s="557"/>
      <c r="G12" s="451"/>
      <c r="H12" s="427"/>
      <c r="I12" s="428"/>
      <c r="J12" s="427"/>
      <c r="K12" s="428"/>
      <c r="L12" s="417"/>
    </row>
    <row r="13" spans="1:16" ht="29.25" customHeight="1" x14ac:dyDescent="0.25">
      <c r="A13" s="918"/>
      <c r="B13" s="718" t="s">
        <v>95</v>
      </c>
      <c r="C13" s="762" t="s">
        <v>256</v>
      </c>
      <c r="D13" s="718" t="s">
        <v>257</v>
      </c>
      <c r="E13" s="63" t="s">
        <v>277</v>
      </c>
      <c r="F13" s="557"/>
      <c r="G13" s="451"/>
      <c r="H13" s="427"/>
      <c r="I13" s="428"/>
      <c r="J13" s="427"/>
      <c r="K13" s="428"/>
      <c r="L13" s="417"/>
    </row>
    <row r="14" spans="1:16" ht="15" customHeight="1" x14ac:dyDescent="0.25">
      <c r="A14" s="918"/>
      <c r="B14" s="760" t="s">
        <v>94</v>
      </c>
      <c r="C14" s="752" t="s">
        <v>102</v>
      </c>
      <c r="D14" s="684"/>
      <c r="E14" s="194"/>
      <c r="F14" s="557"/>
      <c r="G14" s="451"/>
      <c r="H14" s="427"/>
      <c r="I14" s="428"/>
      <c r="J14" s="427"/>
      <c r="K14" s="428"/>
      <c r="L14" s="417"/>
    </row>
    <row r="15" spans="1:16" ht="39" customHeight="1" x14ac:dyDescent="0.25">
      <c r="A15" s="919" t="s">
        <v>154</v>
      </c>
      <c r="B15" s="757" t="s">
        <v>76</v>
      </c>
      <c r="C15" s="758" t="s">
        <v>258</v>
      </c>
      <c r="D15" s="762" t="s">
        <v>259</v>
      </c>
      <c r="E15" s="194" t="s">
        <v>277</v>
      </c>
      <c r="F15" s="640"/>
      <c r="G15" s="451"/>
      <c r="H15" s="427"/>
      <c r="I15" s="428"/>
      <c r="J15" s="427"/>
      <c r="K15" s="428"/>
      <c r="L15" s="417"/>
    </row>
    <row r="16" spans="1:16" ht="29.25" customHeight="1" x14ac:dyDescent="0.25">
      <c r="A16" s="920"/>
      <c r="B16" s="761" t="s">
        <v>48</v>
      </c>
      <c r="C16" s="759" t="s">
        <v>391</v>
      </c>
      <c r="D16" s="683" t="s">
        <v>75</v>
      </c>
      <c r="E16" s="194" t="s">
        <v>277</v>
      </c>
      <c r="F16" s="640"/>
      <c r="G16" s="451"/>
      <c r="H16" s="427"/>
      <c r="I16" s="428"/>
      <c r="J16" s="427"/>
      <c r="K16" s="428"/>
      <c r="L16" s="417"/>
    </row>
    <row r="17" spans="1:12" ht="28.5" customHeight="1" x14ac:dyDescent="0.25">
      <c r="A17" s="918" t="s">
        <v>229</v>
      </c>
      <c r="B17" s="762" t="s">
        <v>261</v>
      </c>
      <c r="C17" s="752" t="s">
        <v>262</v>
      </c>
      <c r="D17" s="931" t="s">
        <v>378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28.5" customHeight="1" thickBot="1" x14ac:dyDescent="0.3">
      <c r="A18" s="921"/>
      <c r="B18" s="685"/>
      <c r="C18" s="751" t="s">
        <v>264</v>
      </c>
      <c r="D18" s="923"/>
      <c r="E18" s="64"/>
      <c r="F18" s="557"/>
      <c r="G18" s="451"/>
      <c r="H18" s="427"/>
      <c r="I18" s="428"/>
      <c r="J18" s="427"/>
      <c r="K18" s="428"/>
      <c r="L18" s="417"/>
    </row>
    <row r="19" spans="1:12" ht="27" customHeight="1" thickBot="1" x14ac:dyDescent="0.3">
      <c r="A19" s="45" t="s">
        <v>22</v>
      </c>
      <c r="B19" s="16"/>
      <c r="C19" s="17"/>
      <c r="D19" s="18"/>
      <c r="E19" s="19"/>
      <c r="F19" s="565"/>
      <c r="G19" s="19"/>
      <c r="H19" s="20"/>
      <c r="I19" s="20"/>
      <c r="J19" s="20"/>
      <c r="K19" s="20"/>
      <c r="L19" s="21"/>
    </row>
    <row r="20" spans="1:12" ht="17.25" customHeight="1" thickBot="1" x14ac:dyDescent="0.3">
      <c r="A20" s="200" t="s">
        <v>265</v>
      </c>
      <c r="B20" s="201"/>
      <c r="C20" s="201"/>
      <c r="D20" s="201"/>
      <c r="E20" s="201"/>
      <c r="F20" s="202"/>
      <c r="G20" s="201"/>
      <c r="H20" s="201"/>
      <c r="I20" s="201"/>
      <c r="J20" s="201"/>
      <c r="K20" s="201"/>
      <c r="L20" s="202"/>
    </row>
    <row r="21" spans="1:12" ht="27.75" customHeight="1" thickBot="1" x14ac:dyDescent="0.3">
      <c r="A21" s="203" t="s">
        <v>0</v>
      </c>
      <c r="B21" s="204" t="s">
        <v>1</v>
      </c>
      <c r="C21" s="205" t="s">
        <v>15</v>
      </c>
      <c r="D21" s="204" t="s">
        <v>131</v>
      </c>
      <c r="E21" s="206" t="s">
        <v>19</v>
      </c>
      <c r="F21" s="581" t="s">
        <v>275</v>
      </c>
      <c r="G21" s="206" t="s">
        <v>46</v>
      </c>
      <c r="H21" s="454" t="s">
        <v>2</v>
      </c>
      <c r="I21" s="205" t="s">
        <v>3</v>
      </c>
      <c r="J21" s="204" t="s">
        <v>4</v>
      </c>
      <c r="K21" s="205" t="s">
        <v>5</v>
      </c>
      <c r="L21" s="207" t="s">
        <v>47</v>
      </c>
    </row>
    <row r="22" spans="1:12" ht="26.25" customHeight="1" x14ac:dyDescent="0.25">
      <c r="A22" s="671" t="s">
        <v>266</v>
      </c>
      <c r="B22" s="922" t="s">
        <v>267</v>
      </c>
      <c r="C22" s="672" t="s">
        <v>181</v>
      </c>
      <c r="D22" s="673" t="s">
        <v>268</v>
      </c>
      <c r="E22" s="63" t="s">
        <v>277</v>
      </c>
      <c r="F22" s="640"/>
      <c r="G22" s="501">
        <v>0.20200000000000001</v>
      </c>
      <c r="H22" s="138">
        <v>24326</v>
      </c>
      <c r="I22" s="138">
        <v>2518</v>
      </c>
      <c r="J22" s="472">
        <f>H22+I22</f>
        <v>26844</v>
      </c>
      <c r="K22" s="195">
        <v>100</v>
      </c>
      <c r="L22" s="479">
        <f>$J$22</f>
        <v>26844</v>
      </c>
    </row>
    <row r="23" spans="1:12" ht="29.25" customHeight="1" thickBot="1" x14ac:dyDescent="0.3">
      <c r="A23" s="674"/>
      <c r="B23" s="923"/>
      <c r="C23" s="673" t="s">
        <v>358</v>
      </c>
      <c r="D23" s="675" t="s">
        <v>270</v>
      </c>
      <c r="E23" s="64" t="s">
        <v>277</v>
      </c>
      <c r="F23" s="558"/>
      <c r="G23" s="636"/>
      <c r="H23" s="427"/>
      <c r="I23" s="427"/>
      <c r="J23" s="428"/>
      <c r="K23" s="427"/>
      <c r="L23" s="459"/>
    </row>
    <row r="24" spans="1:12" ht="16.5" thickBot="1" x14ac:dyDescent="0.3">
      <c r="A24" s="210" t="s">
        <v>271</v>
      </c>
      <c r="B24" s="211"/>
      <c r="C24" s="211"/>
      <c r="D24" s="211"/>
      <c r="E24" s="211"/>
      <c r="F24" s="212"/>
      <c r="G24" s="211"/>
      <c r="H24" s="211"/>
      <c r="I24" s="211"/>
      <c r="J24" s="211"/>
      <c r="K24" s="211"/>
      <c r="L24" s="212"/>
    </row>
    <row r="25" spans="1:12" ht="30" customHeight="1" thickBot="1" x14ac:dyDescent="0.3">
      <c r="A25" s="213" t="s">
        <v>0</v>
      </c>
      <c r="B25" s="214" t="s">
        <v>1</v>
      </c>
      <c r="C25" s="215" t="s">
        <v>15</v>
      </c>
      <c r="D25" s="214" t="s">
        <v>131</v>
      </c>
      <c r="E25" s="214" t="s">
        <v>19</v>
      </c>
      <c r="F25" s="216" t="s">
        <v>275</v>
      </c>
      <c r="G25" s="579" t="s">
        <v>46</v>
      </c>
      <c r="H25" s="460" t="s">
        <v>2</v>
      </c>
      <c r="I25" s="215" t="s">
        <v>3</v>
      </c>
      <c r="J25" s="214" t="s">
        <v>4</v>
      </c>
      <c r="K25" s="461" t="s">
        <v>5</v>
      </c>
      <c r="L25" s="216" t="s">
        <v>47</v>
      </c>
    </row>
    <row r="26" spans="1:12" ht="28.5" customHeight="1" x14ac:dyDescent="0.25">
      <c r="A26" s="10" t="s">
        <v>8</v>
      </c>
      <c r="B26" s="866" t="s">
        <v>9</v>
      </c>
      <c r="C26" s="668" t="s">
        <v>292</v>
      </c>
      <c r="D26" s="107" t="s">
        <v>20</v>
      </c>
      <c r="E26" s="63" t="s">
        <v>277</v>
      </c>
      <c r="F26" s="642"/>
      <c r="G26" s="637">
        <v>0</v>
      </c>
      <c r="H26" s="134">
        <v>0</v>
      </c>
      <c r="I26" s="462">
        <v>3701</v>
      </c>
      <c r="J26" s="502">
        <f>I26</f>
        <v>3701</v>
      </c>
      <c r="K26" s="464">
        <v>100</v>
      </c>
      <c r="L26" s="504">
        <f>$J$26</f>
        <v>3701</v>
      </c>
    </row>
    <row r="27" spans="1:12" ht="27.75" customHeight="1" thickBot="1" x14ac:dyDescent="0.3">
      <c r="A27" s="11"/>
      <c r="B27" s="860"/>
      <c r="C27" s="669" t="s">
        <v>293</v>
      </c>
      <c r="D27" s="109" t="s">
        <v>10</v>
      </c>
      <c r="E27" s="64" t="s">
        <v>277</v>
      </c>
      <c r="F27" s="785" t="s">
        <v>291</v>
      </c>
      <c r="G27" s="638"/>
      <c r="H27" s="466"/>
      <c r="I27" s="467"/>
      <c r="J27" s="468"/>
      <c r="K27" s="467"/>
      <c r="L27" s="469"/>
    </row>
    <row r="28" spans="1:12" ht="4.5" customHeight="1" x14ac:dyDescent="0.25"/>
    <row r="29" spans="1:12" x14ac:dyDescent="0.25">
      <c r="B29" s="41"/>
      <c r="D29" s="223"/>
      <c r="E29" s="81"/>
      <c r="F29" s="81"/>
      <c r="G29" s="81"/>
    </row>
  </sheetData>
  <mergeCells count="9">
    <mergeCell ref="B22:B23"/>
    <mergeCell ref="B26:B27"/>
    <mergeCell ref="D5:D6"/>
    <mergeCell ref="D17:D18"/>
    <mergeCell ref="A5:A6"/>
    <mergeCell ref="C5:C6"/>
    <mergeCell ref="A9:A14"/>
    <mergeCell ref="A15:A16"/>
    <mergeCell ref="A17:A18"/>
  </mergeCells>
  <conditionalFormatting sqref="E5">
    <cfRule type="cellIs" dxfId="182" priority="10" operator="equal">
      <formula>$P$6</formula>
    </cfRule>
    <cfRule type="cellIs" dxfId="181" priority="11" operator="equal">
      <formula>$P$5</formula>
    </cfRule>
    <cfRule type="cellIs" dxfId="180" priority="12" operator="equal">
      <formula>$P$4</formula>
    </cfRule>
  </conditionalFormatting>
  <conditionalFormatting sqref="E9:E18">
    <cfRule type="cellIs" dxfId="179" priority="7" operator="equal">
      <formula>$P$6</formula>
    </cfRule>
    <cfRule type="cellIs" dxfId="178" priority="8" operator="equal">
      <formula>$P$5</formula>
    </cfRule>
    <cfRule type="cellIs" dxfId="177" priority="9" operator="equal">
      <formula>$P$4</formula>
    </cfRule>
  </conditionalFormatting>
  <conditionalFormatting sqref="E22:E23">
    <cfRule type="cellIs" dxfId="176" priority="4" operator="equal">
      <formula>$P$6</formula>
    </cfRule>
    <cfRule type="cellIs" dxfId="175" priority="5" operator="equal">
      <formula>$P$5</formula>
    </cfRule>
    <cfRule type="cellIs" dxfId="174" priority="6" operator="equal">
      <formula>$P$4</formula>
    </cfRule>
  </conditionalFormatting>
  <conditionalFormatting sqref="E26:E27">
    <cfRule type="cellIs" dxfId="173" priority="1" operator="equal">
      <formula>$P$6</formula>
    </cfRule>
    <cfRule type="cellIs" dxfId="172" priority="2" operator="equal">
      <formula>$P$5</formula>
    </cfRule>
    <cfRule type="cellIs" dxfId="171" priority="3" operator="equal">
      <formula>$P$4</formula>
    </cfRule>
  </conditionalFormatting>
  <dataValidations count="1">
    <dataValidation type="list" allowBlank="1" showInputMessage="1" showErrorMessage="1" sqref="E5 E26:E27 E22:E23 E9:E18">
      <formula1>$P$4:$P$6</formula1>
    </dataValidation>
  </dataValidations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workbookViewId="0">
      <selection activeCell="A29" sqref="A29:XFD36"/>
    </sheetView>
  </sheetViews>
  <sheetFormatPr defaultRowHeight="15" x14ac:dyDescent="0.25"/>
  <cols>
    <col min="1" max="1" width="13.28515625" customWidth="1"/>
    <col min="2" max="2" width="56" customWidth="1"/>
    <col min="3" max="3" width="49.85546875" customWidth="1"/>
    <col min="4" max="4" width="49.42578125" customWidth="1"/>
    <col min="5" max="5" width="8.140625" customWidth="1"/>
    <col min="6" max="6" width="12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337</v>
      </c>
      <c r="K1" s="5"/>
      <c r="L1" s="5" t="s">
        <v>71</v>
      </c>
    </row>
    <row r="2" spans="1:16" ht="4.5" customHeight="1" thickBot="1" x14ac:dyDescent="0.3"/>
    <row r="3" spans="1:16" ht="18" customHeight="1" thickBot="1" x14ac:dyDescent="0.3">
      <c r="A3" s="83" t="s">
        <v>21</v>
      </c>
      <c r="B3" s="84"/>
      <c r="C3" s="84"/>
      <c r="D3" s="84"/>
      <c r="E3" s="84"/>
      <c r="F3" s="85"/>
      <c r="G3" s="84"/>
      <c r="H3" s="84"/>
      <c r="I3" s="84"/>
      <c r="J3" s="84"/>
      <c r="K3" s="84"/>
      <c r="L3" s="85"/>
    </row>
    <row r="4" spans="1:16" ht="28.5" customHeight="1" thickBot="1" x14ac:dyDescent="0.3">
      <c r="A4" s="188" t="s">
        <v>0</v>
      </c>
      <c r="B4" s="189" t="s">
        <v>1</v>
      </c>
      <c r="C4" s="190" t="s">
        <v>18</v>
      </c>
      <c r="D4" s="189" t="s">
        <v>131</v>
      </c>
      <c r="E4" s="189" t="s">
        <v>19</v>
      </c>
      <c r="F4" s="192" t="s">
        <v>275</v>
      </c>
      <c r="G4" s="631" t="s">
        <v>46</v>
      </c>
      <c r="H4" s="419" t="s">
        <v>2</v>
      </c>
      <c r="I4" s="420" t="s">
        <v>3</v>
      </c>
      <c r="J4" s="419" t="s">
        <v>4</v>
      </c>
      <c r="K4" s="420" t="s">
        <v>5</v>
      </c>
      <c r="L4" s="421" t="s">
        <v>47</v>
      </c>
      <c r="P4" t="s">
        <v>277</v>
      </c>
    </row>
    <row r="5" spans="1:16" ht="29.25" customHeight="1" x14ac:dyDescent="0.25">
      <c r="A5" s="864" t="s">
        <v>6</v>
      </c>
      <c r="B5" s="3" t="s">
        <v>128</v>
      </c>
      <c r="C5" s="866" t="s">
        <v>157</v>
      </c>
      <c r="D5" s="859" t="s">
        <v>421</v>
      </c>
      <c r="E5" s="194" t="s">
        <v>277</v>
      </c>
      <c r="F5" s="557"/>
      <c r="G5" s="576">
        <v>4.3400000000000001E-2</v>
      </c>
      <c r="H5" s="131">
        <v>6768</v>
      </c>
      <c r="I5" s="222" t="s">
        <v>23</v>
      </c>
      <c r="J5" s="131">
        <f>H5</f>
        <v>6768</v>
      </c>
      <c r="K5" s="222">
        <v>100</v>
      </c>
      <c r="L5" s="132">
        <f>$J$5</f>
        <v>6768</v>
      </c>
      <c r="P5" t="s">
        <v>278</v>
      </c>
    </row>
    <row r="6" spans="1:16" ht="40.5" customHeight="1" thickBot="1" x14ac:dyDescent="0.3">
      <c r="A6" s="894"/>
      <c r="B6" s="3" t="s">
        <v>246</v>
      </c>
      <c r="C6" s="866"/>
      <c r="D6" s="860"/>
      <c r="E6" s="194"/>
      <c r="F6" s="551"/>
      <c r="G6" s="651"/>
      <c r="H6" s="505"/>
      <c r="I6" s="4"/>
      <c r="J6" s="505"/>
      <c r="K6" s="4"/>
      <c r="L6" s="505"/>
      <c r="P6" t="s">
        <v>279</v>
      </c>
    </row>
    <row r="7" spans="1:16" ht="18" customHeight="1" thickBot="1" x14ac:dyDescent="0.3">
      <c r="A7" s="429" t="s">
        <v>7</v>
      </c>
      <c r="B7" s="430"/>
      <c r="C7" s="430"/>
      <c r="D7" s="430"/>
      <c r="E7" s="430"/>
      <c r="F7" s="431"/>
      <c r="G7" s="430"/>
      <c r="H7" s="430"/>
      <c r="I7" s="430"/>
      <c r="J7" s="430"/>
      <c r="K7" s="430"/>
      <c r="L7" s="431"/>
    </row>
    <row r="8" spans="1:16" ht="28.5" customHeight="1" thickBot="1" x14ac:dyDescent="0.3">
      <c r="A8" s="57" t="s">
        <v>0</v>
      </c>
      <c r="B8" s="58" t="s">
        <v>1</v>
      </c>
      <c r="C8" s="59" t="s">
        <v>15</v>
      </c>
      <c r="D8" s="58" t="s">
        <v>131</v>
      </c>
      <c r="E8" s="58" t="s">
        <v>19</v>
      </c>
      <c r="F8" s="60" t="s">
        <v>275</v>
      </c>
      <c r="G8" s="543" t="s">
        <v>46</v>
      </c>
      <c r="H8" s="432" t="s">
        <v>2</v>
      </c>
      <c r="I8" s="59" t="s">
        <v>3</v>
      </c>
      <c r="J8" s="58" t="s">
        <v>4</v>
      </c>
      <c r="K8" s="433" t="s">
        <v>5</v>
      </c>
      <c r="L8" s="60" t="s">
        <v>47</v>
      </c>
    </row>
    <row r="9" spans="1:16" ht="27.75" customHeight="1" x14ac:dyDescent="0.25">
      <c r="A9" s="917" t="s">
        <v>159</v>
      </c>
      <c r="B9" s="754" t="s">
        <v>247</v>
      </c>
      <c r="C9" s="754" t="s">
        <v>248</v>
      </c>
      <c r="D9" s="755" t="s">
        <v>249</v>
      </c>
      <c r="E9" s="63" t="s">
        <v>277</v>
      </c>
      <c r="F9" s="640"/>
      <c r="G9" s="501">
        <v>5.0000000000000001E-3</v>
      </c>
      <c r="H9" s="134">
        <v>697</v>
      </c>
      <c r="I9" s="138">
        <v>712</v>
      </c>
      <c r="J9" s="138">
        <f>I9+H9</f>
        <v>1409</v>
      </c>
      <c r="K9" s="134">
        <v>100</v>
      </c>
      <c r="L9" s="132">
        <f>$J$9</f>
        <v>1409</v>
      </c>
    </row>
    <row r="10" spans="1:16" ht="28.5" customHeight="1" x14ac:dyDescent="0.25">
      <c r="A10" s="918"/>
      <c r="B10" s="718" t="s">
        <v>250</v>
      </c>
      <c r="C10" s="762" t="s">
        <v>251</v>
      </c>
      <c r="D10" s="718" t="s">
        <v>252</v>
      </c>
      <c r="E10" s="194" t="s">
        <v>277</v>
      </c>
      <c r="F10" s="557"/>
      <c r="G10" s="451"/>
      <c r="H10" s="427"/>
      <c r="I10" s="428"/>
      <c r="J10" s="427"/>
      <c r="K10" s="428"/>
      <c r="L10" s="417"/>
    </row>
    <row r="11" spans="1:16" ht="27.75" customHeight="1" x14ac:dyDescent="0.25">
      <c r="A11" s="918"/>
      <c r="B11" s="718" t="s">
        <v>93</v>
      </c>
      <c r="C11" s="752"/>
      <c r="D11" s="718" t="s">
        <v>253</v>
      </c>
      <c r="E11" s="194" t="s">
        <v>277</v>
      </c>
      <c r="F11" s="557"/>
      <c r="G11" s="451"/>
      <c r="H11" s="427"/>
      <c r="I11" s="428"/>
      <c r="J11" s="427"/>
      <c r="K11" s="428"/>
      <c r="L11" s="417"/>
    </row>
    <row r="12" spans="1:16" ht="18" customHeight="1" x14ac:dyDescent="0.25">
      <c r="A12" s="918"/>
      <c r="B12" s="683"/>
      <c r="C12" s="756" t="s">
        <v>254</v>
      </c>
      <c r="D12" s="683" t="s">
        <v>255</v>
      </c>
      <c r="E12" s="194" t="s">
        <v>277</v>
      </c>
      <c r="F12" s="557"/>
      <c r="G12" s="451"/>
      <c r="H12" s="427"/>
      <c r="I12" s="428"/>
      <c r="J12" s="427"/>
      <c r="K12" s="428"/>
      <c r="L12" s="417"/>
    </row>
    <row r="13" spans="1:16" ht="27" customHeight="1" x14ac:dyDescent="0.25">
      <c r="A13" s="918"/>
      <c r="B13" s="718" t="s">
        <v>95</v>
      </c>
      <c r="C13" s="762" t="s">
        <v>256</v>
      </c>
      <c r="D13" s="718" t="s">
        <v>257</v>
      </c>
      <c r="E13" s="194" t="s">
        <v>277</v>
      </c>
      <c r="F13" s="557"/>
      <c r="G13" s="451"/>
      <c r="H13" s="427"/>
      <c r="I13" s="428"/>
      <c r="J13" s="427"/>
      <c r="K13" s="428"/>
      <c r="L13" s="417"/>
    </row>
    <row r="14" spans="1:16" ht="15" customHeight="1" x14ac:dyDescent="0.25">
      <c r="A14" s="918"/>
      <c r="B14" s="760" t="s">
        <v>94</v>
      </c>
      <c r="C14" s="752" t="s">
        <v>102</v>
      </c>
      <c r="D14" s="684"/>
      <c r="E14" s="194"/>
      <c r="F14" s="557"/>
      <c r="G14" s="451"/>
      <c r="H14" s="427"/>
      <c r="I14" s="428"/>
      <c r="J14" s="427"/>
      <c r="K14" s="428"/>
      <c r="L14" s="417"/>
    </row>
    <row r="15" spans="1:16" ht="41.25" customHeight="1" x14ac:dyDescent="0.25">
      <c r="A15" s="919" t="s">
        <v>154</v>
      </c>
      <c r="B15" s="757" t="s">
        <v>76</v>
      </c>
      <c r="C15" s="758" t="s">
        <v>258</v>
      </c>
      <c r="D15" s="762" t="s">
        <v>259</v>
      </c>
      <c r="E15" s="194" t="s">
        <v>277</v>
      </c>
      <c r="F15" s="640"/>
      <c r="G15" s="451"/>
      <c r="H15" s="427"/>
      <c r="I15" s="428"/>
      <c r="J15" s="427"/>
      <c r="K15" s="428"/>
      <c r="L15" s="417"/>
    </row>
    <row r="16" spans="1:16" ht="26.25" customHeight="1" x14ac:dyDescent="0.25">
      <c r="A16" s="920"/>
      <c r="B16" s="761" t="s">
        <v>48</v>
      </c>
      <c r="C16" s="759" t="s">
        <v>379</v>
      </c>
      <c r="D16" s="683" t="s">
        <v>75</v>
      </c>
      <c r="E16" s="194" t="s">
        <v>277</v>
      </c>
      <c r="F16" s="640"/>
      <c r="G16" s="451"/>
      <c r="H16" s="427"/>
      <c r="I16" s="428"/>
      <c r="J16" s="427"/>
      <c r="K16" s="428"/>
      <c r="L16" s="417"/>
    </row>
    <row r="17" spans="1:12" ht="28.5" customHeight="1" x14ac:dyDescent="0.25">
      <c r="A17" s="918" t="s">
        <v>229</v>
      </c>
      <c r="B17" s="762" t="s">
        <v>261</v>
      </c>
      <c r="C17" s="752" t="s">
        <v>262</v>
      </c>
      <c r="D17" s="718" t="s">
        <v>378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27.75" customHeight="1" thickBot="1" x14ac:dyDescent="0.3">
      <c r="A18" s="921"/>
      <c r="B18" s="685"/>
      <c r="C18" s="751" t="s">
        <v>264</v>
      </c>
      <c r="D18" s="684"/>
      <c r="E18" s="64"/>
      <c r="F18" s="557"/>
      <c r="G18" s="451"/>
      <c r="H18" s="427"/>
      <c r="I18" s="428"/>
      <c r="J18" s="427"/>
      <c r="K18" s="428"/>
      <c r="L18" s="417"/>
    </row>
    <row r="19" spans="1:12" ht="18.75" customHeight="1" thickBot="1" x14ac:dyDescent="0.3">
      <c r="A19" s="45" t="s">
        <v>22</v>
      </c>
      <c r="B19" s="16"/>
      <c r="C19" s="17"/>
      <c r="D19" s="18"/>
      <c r="E19" s="19"/>
      <c r="F19" s="565"/>
      <c r="G19" s="19"/>
      <c r="H19" s="20"/>
      <c r="I19" s="20"/>
      <c r="J19" s="20"/>
      <c r="K19" s="20"/>
      <c r="L19" s="21"/>
    </row>
    <row r="20" spans="1:12" ht="17.25" customHeight="1" thickBot="1" x14ac:dyDescent="0.3">
      <c r="A20" s="200" t="s">
        <v>265</v>
      </c>
      <c r="B20" s="201"/>
      <c r="C20" s="201"/>
      <c r="D20" s="201"/>
      <c r="E20" s="201"/>
      <c r="F20" s="202"/>
      <c r="G20" s="201"/>
      <c r="H20" s="201"/>
      <c r="I20" s="201"/>
      <c r="J20" s="201"/>
      <c r="K20" s="201"/>
      <c r="L20" s="202"/>
    </row>
    <row r="21" spans="1:12" ht="27.75" customHeight="1" thickBot="1" x14ac:dyDescent="0.3">
      <c r="A21" s="203" t="s">
        <v>0</v>
      </c>
      <c r="B21" s="204" t="s">
        <v>1</v>
      </c>
      <c r="C21" s="205" t="s">
        <v>15</v>
      </c>
      <c r="D21" s="204" t="s">
        <v>131</v>
      </c>
      <c r="E21" s="206" t="s">
        <v>19</v>
      </c>
      <c r="F21" s="581" t="s">
        <v>275</v>
      </c>
      <c r="G21" s="206" t="s">
        <v>46</v>
      </c>
      <c r="H21" s="454" t="s">
        <v>2</v>
      </c>
      <c r="I21" s="205" t="s">
        <v>3</v>
      </c>
      <c r="J21" s="204" t="s">
        <v>4</v>
      </c>
      <c r="K21" s="205" t="s">
        <v>5</v>
      </c>
      <c r="L21" s="207" t="s">
        <v>47</v>
      </c>
    </row>
    <row r="22" spans="1:12" ht="27.75" customHeight="1" x14ac:dyDescent="0.25">
      <c r="A22" s="864" t="s">
        <v>266</v>
      </c>
      <c r="B22" s="859" t="s">
        <v>267</v>
      </c>
      <c r="C22" s="743" t="s">
        <v>181</v>
      </c>
      <c r="D22" s="193" t="s">
        <v>268</v>
      </c>
      <c r="E22" s="63" t="s">
        <v>277</v>
      </c>
      <c r="F22" s="557"/>
      <c r="G22" s="501">
        <v>2.76E-2</v>
      </c>
      <c r="H22" s="138">
        <v>3324</v>
      </c>
      <c r="I22" s="134">
        <v>445</v>
      </c>
      <c r="J22" s="138">
        <f>H22+I22</f>
        <v>3769</v>
      </c>
      <c r="K22" s="134">
        <v>100</v>
      </c>
      <c r="L22" s="131">
        <f>$J$22</f>
        <v>3769</v>
      </c>
    </row>
    <row r="23" spans="1:12" ht="27" customHeight="1" thickBot="1" x14ac:dyDescent="0.3">
      <c r="A23" s="875"/>
      <c r="B23" s="860"/>
      <c r="C23" s="193" t="s">
        <v>359</v>
      </c>
      <c r="D23" s="506" t="s">
        <v>270</v>
      </c>
      <c r="E23" s="194" t="s">
        <v>277</v>
      </c>
      <c r="F23" s="558"/>
      <c r="G23" s="636"/>
      <c r="H23" s="427"/>
      <c r="I23" s="427"/>
      <c r="J23" s="428"/>
      <c r="K23" s="427"/>
      <c r="L23" s="459"/>
    </row>
    <row r="24" spans="1:12" ht="16.5" thickBot="1" x14ac:dyDescent="0.3">
      <c r="A24" s="210" t="s">
        <v>271</v>
      </c>
      <c r="B24" s="211"/>
      <c r="C24" s="211"/>
      <c r="D24" s="211"/>
      <c r="E24" s="211"/>
      <c r="F24" s="212"/>
      <c r="G24" s="211"/>
      <c r="H24" s="211"/>
      <c r="I24" s="211"/>
      <c r="J24" s="211"/>
      <c r="K24" s="211"/>
      <c r="L24" s="212"/>
    </row>
    <row r="25" spans="1:12" ht="30" customHeight="1" thickBot="1" x14ac:dyDescent="0.3">
      <c r="A25" s="213" t="s">
        <v>0</v>
      </c>
      <c r="B25" s="214" t="s">
        <v>1</v>
      </c>
      <c r="C25" s="215" t="s">
        <v>15</v>
      </c>
      <c r="D25" s="214" t="s">
        <v>131</v>
      </c>
      <c r="E25" s="214" t="s">
        <v>19</v>
      </c>
      <c r="F25" s="216" t="s">
        <v>275</v>
      </c>
      <c r="G25" s="579" t="s">
        <v>46</v>
      </c>
      <c r="H25" s="460" t="s">
        <v>2</v>
      </c>
      <c r="I25" s="215" t="s">
        <v>3</v>
      </c>
      <c r="J25" s="214" t="s">
        <v>4</v>
      </c>
      <c r="K25" s="461" t="s">
        <v>5</v>
      </c>
      <c r="L25" s="216" t="s">
        <v>47</v>
      </c>
    </row>
    <row r="26" spans="1:12" ht="28.5" customHeight="1" x14ac:dyDescent="0.25">
      <c r="A26" s="10" t="s">
        <v>8</v>
      </c>
      <c r="B26" s="866" t="s">
        <v>9</v>
      </c>
      <c r="C26" s="668" t="s">
        <v>292</v>
      </c>
      <c r="D26" s="107" t="s">
        <v>20</v>
      </c>
      <c r="E26" s="63" t="s">
        <v>277</v>
      </c>
      <c r="F26" s="642"/>
      <c r="G26" s="571">
        <v>0</v>
      </c>
      <c r="H26" s="133">
        <v>0</v>
      </c>
      <c r="I26" s="480">
        <v>235</v>
      </c>
      <c r="J26" s="480">
        <f>I26</f>
        <v>235</v>
      </c>
      <c r="K26" s="133">
        <v>100</v>
      </c>
      <c r="L26" s="102">
        <f>$J$26</f>
        <v>235</v>
      </c>
    </row>
    <row r="27" spans="1:12" ht="27.75" customHeight="1" thickBot="1" x14ac:dyDescent="0.3">
      <c r="A27" s="11"/>
      <c r="B27" s="860"/>
      <c r="C27" s="669" t="s">
        <v>293</v>
      </c>
      <c r="D27" s="109" t="s">
        <v>10</v>
      </c>
      <c r="E27" s="64" t="s">
        <v>277</v>
      </c>
      <c r="F27" s="727" t="s">
        <v>291</v>
      </c>
      <c r="G27" s="638"/>
      <c r="H27" s="466"/>
      <c r="I27" s="467"/>
      <c r="J27" s="468"/>
      <c r="K27" s="467"/>
      <c r="L27" s="469"/>
    </row>
    <row r="28" spans="1:12" ht="4.5" customHeight="1" x14ac:dyDescent="0.25"/>
    <row r="29" spans="1:12" x14ac:dyDescent="0.25">
      <c r="B29" s="41"/>
      <c r="D29" s="223"/>
      <c r="E29" s="81"/>
      <c r="F29" s="81"/>
      <c r="G29" s="81"/>
    </row>
  </sheetData>
  <mergeCells count="9">
    <mergeCell ref="B22:B23"/>
    <mergeCell ref="B26:B27"/>
    <mergeCell ref="A5:A6"/>
    <mergeCell ref="A22:A23"/>
    <mergeCell ref="D5:D6"/>
    <mergeCell ref="C5:C6"/>
    <mergeCell ref="A9:A14"/>
    <mergeCell ref="A15:A16"/>
    <mergeCell ref="A17:A18"/>
  </mergeCells>
  <conditionalFormatting sqref="E26:E27">
    <cfRule type="cellIs" dxfId="170" priority="10" operator="equal">
      <formula>$P$6</formula>
    </cfRule>
    <cfRule type="cellIs" dxfId="169" priority="11" operator="equal">
      <formula>$P$5</formula>
    </cfRule>
    <cfRule type="cellIs" dxfId="168" priority="12" operator="equal">
      <formula>$P$4</formula>
    </cfRule>
  </conditionalFormatting>
  <conditionalFormatting sqref="E22:E23">
    <cfRule type="cellIs" dxfId="167" priority="7" operator="equal">
      <formula>$P$6</formula>
    </cfRule>
    <cfRule type="cellIs" dxfId="166" priority="8" operator="equal">
      <formula>$P$5</formula>
    </cfRule>
    <cfRule type="cellIs" dxfId="165" priority="9" operator="equal">
      <formula>$P$4</formula>
    </cfRule>
  </conditionalFormatting>
  <conditionalFormatting sqref="E9:E18">
    <cfRule type="cellIs" dxfId="164" priority="4" operator="equal">
      <formula>$P$6</formula>
    </cfRule>
    <cfRule type="cellIs" dxfId="163" priority="5" operator="equal">
      <formula>$P$5</formula>
    </cfRule>
    <cfRule type="cellIs" dxfId="162" priority="6" operator="equal">
      <formula>$P$4</formula>
    </cfRule>
  </conditionalFormatting>
  <conditionalFormatting sqref="E5">
    <cfRule type="cellIs" dxfId="161" priority="1" operator="equal">
      <formula>$P$6</formula>
    </cfRule>
    <cfRule type="cellIs" dxfId="160" priority="2" operator="equal">
      <formula>$P$5</formula>
    </cfRule>
    <cfRule type="cellIs" dxfId="159" priority="3" operator="equal">
      <formula>$P$4</formula>
    </cfRule>
  </conditionalFormatting>
  <dataValidations count="1">
    <dataValidation type="list" allowBlank="1" showInputMessage="1" showErrorMessage="1" sqref="E5 E22:E23 E26:E27 E9:E18">
      <formula1>$P$4:$P$6</formula1>
    </dataValidation>
  </dataValidations>
  <pageMargins left="0.70866141732283472" right="0.70866141732283472" top="0.55118110236220474" bottom="0.55118110236220474" header="0.31496062992125984" footer="0.3149606299212598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4" workbookViewId="0">
      <selection activeCell="A35" sqref="A35:XFD44"/>
    </sheetView>
  </sheetViews>
  <sheetFormatPr defaultRowHeight="15" x14ac:dyDescent="0.25"/>
  <cols>
    <col min="1" max="1" width="18.85546875" customWidth="1"/>
    <col min="2" max="2" width="50" customWidth="1"/>
    <col min="3" max="3" width="38.85546875" customWidth="1"/>
    <col min="4" max="4" width="46.85546875" customWidth="1"/>
    <col min="5" max="5" width="8.140625" customWidth="1"/>
    <col min="6" max="6" width="27.85546875" customWidth="1"/>
    <col min="7" max="7" width="8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338</v>
      </c>
      <c r="K1" s="5"/>
      <c r="L1" s="5" t="s">
        <v>71</v>
      </c>
    </row>
    <row r="2" spans="1:16" ht="5.25" customHeight="1" thickBot="1" x14ac:dyDescent="0.3">
      <c r="F2" s="653"/>
    </row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41.2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278</v>
      </c>
      <c r="F5" s="702" t="s">
        <v>392</v>
      </c>
      <c r="G5" s="464">
        <v>0</v>
      </c>
      <c r="H5" s="507">
        <v>0</v>
      </c>
      <c r="I5" s="119">
        <v>0</v>
      </c>
      <c r="J5" s="131">
        <f>H5+I5</f>
        <v>0</v>
      </c>
      <c r="K5" s="134">
        <v>100</v>
      </c>
      <c r="L5" s="132">
        <f>$J$5</f>
        <v>0</v>
      </c>
      <c r="P5" t="s">
        <v>278</v>
      </c>
    </row>
    <row r="6" spans="1:16" ht="27.7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278</v>
      </c>
      <c r="F6" s="717" t="s">
        <v>318</v>
      </c>
      <c r="G6" s="535"/>
      <c r="H6" s="416"/>
      <c r="I6" s="416"/>
      <c r="J6" s="416"/>
      <c r="K6" s="416"/>
      <c r="L6" s="417"/>
      <c r="N6" s="535"/>
    </row>
    <row r="7" spans="1:16" ht="28.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278</v>
      </c>
      <c r="F7" s="717" t="s">
        <v>318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17"/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0.5" customHeight="1" x14ac:dyDescent="0.25">
      <c r="A11" s="10" t="s">
        <v>6</v>
      </c>
      <c r="B11" s="3" t="s">
        <v>128</v>
      </c>
      <c r="C11" s="899" t="s">
        <v>157</v>
      </c>
      <c r="D11" s="859" t="s">
        <v>422</v>
      </c>
      <c r="E11" s="194" t="s">
        <v>277</v>
      </c>
      <c r="F11" s="557"/>
      <c r="G11" s="650">
        <v>0</v>
      </c>
      <c r="H11" s="932">
        <v>0</v>
      </c>
      <c r="I11" s="934" t="s">
        <v>23</v>
      </c>
      <c r="J11" s="932">
        <v>0</v>
      </c>
      <c r="K11" s="934">
        <v>100</v>
      </c>
      <c r="L11" s="932">
        <f>J11</f>
        <v>0</v>
      </c>
    </row>
    <row r="12" spans="1:16" ht="41.25" customHeight="1" thickBot="1" x14ac:dyDescent="0.3">
      <c r="A12" s="426"/>
      <c r="B12" s="3" t="s">
        <v>246</v>
      </c>
      <c r="C12" s="866"/>
      <c r="D12" s="860"/>
      <c r="E12" s="194"/>
      <c r="F12" s="551"/>
      <c r="G12" s="652"/>
      <c r="H12" s="933"/>
      <c r="I12" s="935"/>
      <c r="J12" s="933"/>
      <c r="K12" s="935"/>
      <c r="L12" s="933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8.5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455">
        <v>5.0000000000000001E-3</v>
      </c>
      <c r="H15" s="133">
        <v>697</v>
      </c>
      <c r="I15" s="137">
        <v>712</v>
      </c>
      <c r="J15" s="137">
        <f>H15+I15</f>
        <v>1409</v>
      </c>
      <c r="K15" s="133">
        <v>100</v>
      </c>
      <c r="L15" s="135">
        <f>J15</f>
        <v>1409</v>
      </c>
    </row>
    <row r="16" spans="1:16" ht="28.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8.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.7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7.7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6.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39.7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7" customHeight="1" x14ac:dyDescent="0.25">
      <c r="A22" s="920"/>
      <c r="B22" s="761" t="s">
        <v>48</v>
      </c>
      <c r="C22" s="759" t="s">
        <v>260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8.5" customHeight="1" x14ac:dyDescent="0.25">
      <c r="A23" s="918" t="s">
        <v>229</v>
      </c>
      <c r="B23" s="762" t="s">
        <v>261</v>
      </c>
      <c r="C23" s="752" t="s">
        <v>262</v>
      </c>
      <c r="D23" s="718" t="s">
        <v>378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9.25" customHeight="1" thickBot="1" x14ac:dyDescent="0.3">
      <c r="A24" s="921"/>
      <c r="B24" s="685"/>
      <c r="C24" s="751" t="s">
        <v>393</v>
      </c>
      <c r="D24" s="684"/>
      <c r="E24" s="194"/>
      <c r="F24" s="557"/>
      <c r="G24" s="451"/>
      <c r="H24" s="427"/>
      <c r="I24" s="428"/>
      <c r="J24" s="427"/>
      <c r="K24" s="428"/>
      <c r="L24" s="417"/>
    </row>
    <row r="25" spans="1:12" ht="17.2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customHeight="1" x14ac:dyDescent="0.25">
      <c r="A28" s="25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6"/>
      <c r="G28" s="455">
        <v>4.7999999999999996E-3</v>
      </c>
      <c r="H28" s="137">
        <v>578</v>
      </c>
      <c r="I28" s="133">
        <v>74</v>
      </c>
      <c r="J28" s="137">
        <f>H28+I28</f>
        <v>652</v>
      </c>
      <c r="K28" s="133">
        <v>100</v>
      </c>
      <c r="L28" s="30">
        <f>J28</f>
        <v>652</v>
      </c>
    </row>
    <row r="29" spans="1:12" ht="29.25" customHeight="1" thickBot="1" x14ac:dyDescent="0.3">
      <c r="A29" s="11"/>
      <c r="B29" s="860"/>
      <c r="C29" s="744" t="s">
        <v>360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30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39</v>
      </c>
      <c r="J32" s="101">
        <f>I32</f>
        <v>39</v>
      </c>
      <c r="K32" s="133">
        <v>100</v>
      </c>
      <c r="L32" s="509">
        <f>$J$32</f>
        <v>39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727" t="s">
        <v>291</v>
      </c>
      <c r="G33" s="638"/>
      <c r="H33" s="466"/>
      <c r="I33" s="467"/>
      <c r="J33" s="468"/>
      <c r="K33" s="467"/>
      <c r="L33" s="469"/>
    </row>
    <row r="34" spans="1:12" ht="5.25" customHeight="1" x14ac:dyDescent="0.25"/>
  </sheetData>
  <mergeCells count="13">
    <mergeCell ref="A5:A8"/>
    <mergeCell ref="C11:C12"/>
    <mergeCell ref="H11:H12"/>
    <mergeCell ref="I11:I12"/>
    <mergeCell ref="B28:B29"/>
    <mergeCell ref="L11:L12"/>
    <mergeCell ref="A15:A20"/>
    <mergeCell ref="A21:A22"/>
    <mergeCell ref="A23:A24"/>
    <mergeCell ref="B32:B33"/>
    <mergeCell ref="J11:J12"/>
    <mergeCell ref="K11:K12"/>
    <mergeCell ref="D11:D12"/>
  </mergeCells>
  <conditionalFormatting sqref="E32:E33 E5:E8">
    <cfRule type="cellIs" dxfId="158" priority="1" operator="equal">
      <formula>#REF!</formula>
    </cfRule>
    <cfRule type="cellIs" dxfId="157" priority="2" operator="equal">
      <formula>$P$5</formula>
    </cfRule>
    <cfRule type="cellIs" dxfId="156" priority="3" operator="equal">
      <formula>$P$4</formula>
    </cfRule>
  </conditionalFormatting>
  <conditionalFormatting sqref="E11">
    <cfRule type="cellIs" dxfId="155" priority="10" operator="equal">
      <formula>#REF!</formula>
    </cfRule>
    <cfRule type="cellIs" dxfId="154" priority="11" operator="equal">
      <formula>$P$5</formula>
    </cfRule>
    <cfRule type="cellIs" dxfId="153" priority="12" operator="equal">
      <formula>$P$4</formula>
    </cfRule>
  </conditionalFormatting>
  <conditionalFormatting sqref="E15:E24">
    <cfRule type="cellIs" dxfId="152" priority="7" operator="equal">
      <formula>#REF!</formula>
    </cfRule>
    <cfRule type="cellIs" dxfId="151" priority="8" operator="equal">
      <formula>$P$5</formula>
    </cfRule>
    <cfRule type="cellIs" dxfId="150" priority="9" operator="equal">
      <formula>$P$4</formula>
    </cfRule>
  </conditionalFormatting>
  <conditionalFormatting sqref="E28:E29">
    <cfRule type="cellIs" dxfId="149" priority="4" operator="equal">
      <formula>#REF!</formula>
    </cfRule>
    <cfRule type="cellIs" dxfId="148" priority="5" operator="equal">
      <formula>$P$5</formula>
    </cfRule>
    <cfRule type="cellIs" dxfId="147" priority="6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1" workbookViewId="0">
      <selection activeCell="A35" sqref="A35:XFD43"/>
    </sheetView>
  </sheetViews>
  <sheetFormatPr defaultRowHeight="15" x14ac:dyDescent="0.25"/>
  <cols>
    <col min="1" max="1" width="14" customWidth="1"/>
    <col min="2" max="2" width="49.5703125" customWidth="1"/>
    <col min="3" max="3" width="38.85546875" customWidth="1"/>
    <col min="4" max="4" width="42" customWidth="1"/>
    <col min="5" max="5" width="8.140625" customWidth="1"/>
    <col min="6" max="6" width="27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339</v>
      </c>
      <c r="K1" s="5"/>
      <c r="L1" s="5" t="s">
        <v>71</v>
      </c>
    </row>
    <row r="2" spans="1:16" ht="5.2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40.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278</v>
      </c>
      <c r="F5" s="702" t="s">
        <v>317</v>
      </c>
      <c r="G5" s="464">
        <v>0</v>
      </c>
      <c r="H5" s="507">
        <v>0</v>
      </c>
      <c r="I5" s="119">
        <v>0</v>
      </c>
      <c r="J5" s="131">
        <f>H5+I5</f>
        <v>0</v>
      </c>
      <c r="K5" s="134">
        <v>100</v>
      </c>
      <c r="L5" s="132">
        <f>$J$5</f>
        <v>0</v>
      </c>
      <c r="P5" t="s">
        <v>278</v>
      </c>
    </row>
    <row r="6" spans="1:16" ht="25.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278</v>
      </c>
      <c r="F6" s="717" t="s">
        <v>318</v>
      </c>
      <c r="G6" s="535"/>
      <c r="H6" s="416"/>
      <c r="I6" s="416"/>
      <c r="J6" s="416"/>
      <c r="K6" s="416"/>
      <c r="L6" s="417"/>
    </row>
    <row r="7" spans="1:16" ht="28.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278</v>
      </c>
      <c r="F7" s="717" t="s">
        <v>318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17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2.75" customHeight="1" x14ac:dyDescent="0.25">
      <c r="A11" s="924" t="s">
        <v>6</v>
      </c>
      <c r="B11" s="3" t="s">
        <v>128</v>
      </c>
      <c r="C11" s="899" t="s">
        <v>157</v>
      </c>
      <c r="D11" s="859" t="s">
        <v>423</v>
      </c>
      <c r="E11" s="194" t="s">
        <v>277</v>
      </c>
      <c r="F11" s="557"/>
      <c r="G11" s="576">
        <v>1.2999999999999999E-3</v>
      </c>
      <c r="H11" s="876">
        <v>203</v>
      </c>
      <c r="I11" s="878" t="s">
        <v>23</v>
      </c>
      <c r="J11" s="876">
        <f>H11</f>
        <v>203</v>
      </c>
      <c r="K11" s="878">
        <v>100</v>
      </c>
      <c r="L11" s="876">
        <f>$J$11</f>
        <v>203</v>
      </c>
    </row>
    <row r="12" spans="1:16" ht="39.75" customHeight="1" thickBot="1" x14ac:dyDescent="0.3">
      <c r="A12" s="894"/>
      <c r="B12" s="3" t="s">
        <v>246</v>
      </c>
      <c r="C12" s="866"/>
      <c r="D12" s="860"/>
      <c r="E12" s="194"/>
      <c r="F12" s="551"/>
      <c r="G12" s="415"/>
      <c r="H12" s="876"/>
      <c r="I12" s="878"/>
      <c r="J12" s="876"/>
      <c r="K12" s="878"/>
      <c r="L12" s="876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7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455">
        <v>5.0000000000000001E-3</v>
      </c>
      <c r="H15" s="87">
        <v>697</v>
      </c>
      <c r="I15" s="87">
        <v>142</v>
      </c>
      <c r="J15" s="87">
        <f>H15+I15</f>
        <v>839</v>
      </c>
      <c r="K15" s="117">
        <v>100</v>
      </c>
      <c r="L15" s="135">
        <f>$J$15</f>
        <v>839</v>
      </c>
    </row>
    <row r="16" spans="1:16" ht="27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6.2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7.7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5.7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30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40.5" customHeight="1" x14ac:dyDescent="0.25">
      <c r="A22" s="920"/>
      <c r="B22" s="761" t="s">
        <v>48</v>
      </c>
      <c r="C22" s="759" t="s">
        <v>260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7.75" customHeight="1" x14ac:dyDescent="0.25">
      <c r="A23" s="918" t="s">
        <v>229</v>
      </c>
      <c r="B23" s="762" t="s">
        <v>261</v>
      </c>
      <c r="C23" s="752" t="s">
        <v>262</v>
      </c>
      <c r="D23" s="931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9.25" customHeight="1" thickBot="1" x14ac:dyDescent="0.3">
      <c r="A24" s="921"/>
      <c r="B24" s="685"/>
      <c r="C24" s="751" t="s">
        <v>264</v>
      </c>
      <c r="D24" s="923"/>
      <c r="E24" s="194"/>
      <c r="F24" s="557"/>
      <c r="G24" s="451"/>
      <c r="H24" s="427"/>
      <c r="I24" s="428"/>
      <c r="J24" s="427"/>
      <c r="K24" s="428"/>
      <c r="L24" s="417"/>
    </row>
    <row r="25" spans="1:12" ht="18.7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customHeight="1" x14ac:dyDescent="0.25">
      <c r="A28" s="864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7"/>
      <c r="G28" s="501">
        <v>2.8999999999999998E-3</v>
      </c>
      <c r="H28" s="119">
        <v>349</v>
      </c>
      <c r="I28" s="119">
        <v>36</v>
      </c>
      <c r="J28" s="131">
        <f>I28+H28</f>
        <v>385</v>
      </c>
      <c r="K28" s="134">
        <v>100</v>
      </c>
      <c r="L28" s="131">
        <f>$J$28</f>
        <v>385</v>
      </c>
    </row>
    <row r="29" spans="1:12" ht="28.5" customHeight="1" thickBot="1" x14ac:dyDescent="0.3">
      <c r="A29" s="875"/>
      <c r="B29" s="860"/>
      <c r="C29" s="744" t="s">
        <v>361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30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20</v>
      </c>
      <c r="J32" s="101">
        <f>I32</f>
        <v>20</v>
      </c>
      <c r="K32" s="133">
        <v>100</v>
      </c>
      <c r="L32" s="509">
        <f>$J$32</f>
        <v>20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727" t="s">
        <v>291</v>
      </c>
      <c r="G33" s="638"/>
      <c r="H33" s="466"/>
      <c r="I33" s="467"/>
      <c r="J33" s="468"/>
      <c r="K33" s="467"/>
      <c r="L33" s="469"/>
    </row>
    <row r="34" spans="1:12" ht="6.75" customHeight="1" x14ac:dyDescent="0.25"/>
    <row r="35" spans="1:12" x14ac:dyDescent="0.25">
      <c r="B35" s="41"/>
      <c r="D35" s="223"/>
      <c r="E35" s="81"/>
      <c r="F35" s="81"/>
      <c r="G35" s="81"/>
    </row>
  </sheetData>
  <mergeCells count="16">
    <mergeCell ref="A5:A8"/>
    <mergeCell ref="C11:C12"/>
    <mergeCell ref="H11:H12"/>
    <mergeCell ref="I11:I12"/>
    <mergeCell ref="D23:D24"/>
    <mergeCell ref="A28:A29"/>
    <mergeCell ref="A11:A12"/>
    <mergeCell ref="L11:L12"/>
    <mergeCell ref="A15:A20"/>
    <mergeCell ref="A21:A22"/>
    <mergeCell ref="A23:A24"/>
    <mergeCell ref="B32:B33"/>
    <mergeCell ref="J11:J12"/>
    <mergeCell ref="K11:K12"/>
    <mergeCell ref="D11:D12"/>
    <mergeCell ref="B28:B29"/>
  </mergeCells>
  <conditionalFormatting sqref="E11 E5:E8">
    <cfRule type="cellIs" dxfId="146" priority="10" operator="equal">
      <formula>#REF!</formula>
    </cfRule>
    <cfRule type="cellIs" dxfId="145" priority="11" operator="equal">
      <formula>$P$5</formula>
    </cfRule>
    <cfRule type="cellIs" dxfId="144" priority="12" operator="equal">
      <formula>$P$4</formula>
    </cfRule>
  </conditionalFormatting>
  <conditionalFormatting sqref="E15:E24">
    <cfRule type="cellIs" dxfId="143" priority="7" operator="equal">
      <formula>#REF!</formula>
    </cfRule>
    <cfRule type="cellIs" dxfId="142" priority="8" operator="equal">
      <formula>$P$5</formula>
    </cfRule>
    <cfRule type="cellIs" dxfId="141" priority="9" operator="equal">
      <formula>$P$4</formula>
    </cfRule>
  </conditionalFormatting>
  <conditionalFormatting sqref="E28:E29">
    <cfRule type="cellIs" dxfId="140" priority="4" operator="equal">
      <formula>#REF!</formula>
    </cfRule>
    <cfRule type="cellIs" dxfId="139" priority="5" operator="equal">
      <formula>$P$5</formula>
    </cfRule>
    <cfRule type="cellIs" dxfId="138" priority="6" operator="equal">
      <formula>$P$4</formula>
    </cfRule>
  </conditionalFormatting>
  <conditionalFormatting sqref="E32:E33">
    <cfRule type="cellIs" dxfId="137" priority="1" operator="equal">
      <formula>#REF!</formula>
    </cfRule>
    <cfRule type="cellIs" dxfId="136" priority="2" operator="equal">
      <formula>$P$5</formula>
    </cfRule>
    <cfRule type="cellIs" dxfId="135" priority="3" operator="equal">
      <formula>$P$4</formula>
    </cfRule>
  </conditionalFormatting>
  <dataValidations count="1">
    <dataValidation type="list" allowBlank="1" showInputMessage="1" showErrorMessage="1" sqref="E32:E33 E15:E24 E5:E8 E11 E28:E29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workbookViewId="0">
      <selection activeCell="F21" sqref="F21"/>
    </sheetView>
  </sheetViews>
  <sheetFormatPr defaultRowHeight="15" x14ac:dyDescent="0.25"/>
  <cols>
    <col min="1" max="1" width="14" customWidth="1"/>
    <col min="2" max="2" width="49.5703125" customWidth="1"/>
    <col min="3" max="3" width="45.140625" customWidth="1"/>
    <col min="4" max="4" width="42.85546875" customWidth="1"/>
    <col min="5" max="5" width="8.140625" customWidth="1"/>
    <col min="6" max="6" width="26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340</v>
      </c>
      <c r="K1" s="5"/>
      <c r="L1" s="5" t="s">
        <v>71</v>
      </c>
    </row>
    <row r="2" spans="1:16" ht="6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7.7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277</v>
      </c>
      <c r="F5" s="702" t="s">
        <v>394</v>
      </c>
      <c r="G5" s="464">
        <v>7.4999999999999997E-3</v>
      </c>
      <c r="H5" s="138">
        <v>1223</v>
      </c>
      <c r="I5" s="134">
        <v>0</v>
      </c>
      <c r="J5" s="131">
        <f>H5+I5</f>
        <v>1223</v>
      </c>
      <c r="K5" s="134">
        <v>100</v>
      </c>
      <c r="L5" s="132">
        <f>$J$5</f>
        <v>1223</v>
      </c>
      <c r="P5" t="s">
        <v>278</v>
      </c>
    </row>
    <row r="6" spans="1:16" ht="27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310</v>
      </c>
      <c r="G6" s="535"/>
      <c r="H6" s="416"/>
      <c r="I6" s="416"/>
      <c r="J6" s="416"/>
      <c r="K6" s="416"/>
      <c r="L6" s="417"/>
    </row>
    <row r="7" spans="1:16" ht="27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27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0.5" customHeight="1" x14ac:dyDescent="0.25">
      <c r="A11" s="10" t="s">
        <v>6</v>
      </c>
      <c r="B11" s="3" t="s">
        <v>128</v>
      </c>
      <c r="C11" s="899" t="s">
        <v>157</v>
      </c>
      <c r="D11" s="859" t="s">
        <v>424</v>
      </c>
      <c r="E11" s="194" t="s">
        <v>277</v>
      </c>
      <c r="F11" s="557"/>
      <c r="G11" s="576">
        <v>1.2999999999999999E-3</v>
      </c>
      <c r="H11" s="876">
        <v>203</v>
      </c>
      <c r="I11" s="878" t="s">
        <v>23</v>
      </c>
      <c r="J11" s="876">
        <f>H11</f>
        <v>203</v>
      </c>
      <c r="K11" s="878">
        <v>100</v>
      </c>
      <c r="L11" s="876">
        <f>$J$11</f>
        <v>203</v>
      </c>
    </row>
    <row r="12" spans="1:16" ht="39.75" customHeight="1" thickBot="1" x14ac:dyDescent="0.3">
      <c r="A12" s="426"/>
      <c r="B12" s="3" t="s">
        <v>246</v>
      </c>
      <c r="C12" s="866"/>
      <c r="D12" s="860"/>
      <c r="E12" s="194"/>
      <c r="F12" s="551"/>
      <c r="G12" s="415"/>
      <c r="H12" s="876"/>
      <c r="I12" s="878"/>
      <c r="J12" s="876"/>
      <c r="K12" s="878"/>
      <c r="L12" s="876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7.75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455">
        <v>5.0000000000000001E-3</v>
      </c>
      <c r="H15" s="133">
        <v>697</v>
      </c>
      <c r="I15" s="133">
        <v>712</v>
      </c>
      <c r="J15" s="30">
        <f>H15+I15</f>
        <v>1409</v>
      </c>
      <c r="K15" s="133">
        <v>100</v>
      </c>
      <c r="L15" s="135">
        <f>$J$15</f>
        <v>1409</v>
      </c>
    </row>
    <row r="16" spans="1:16" ht="27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9.2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.7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8.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5.7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1.2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30" customHeight="1" x14ac:dyDescent="0.25">
      <c r="A22" s="920"/>
      <c r="B22" s="761" t="s">
        <v>48</v>
      </c>
      <c r="C22" s="759" t="s">
        <v>391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40.5" customHeight="1" x14ac:dyDescent="0.25">
      <c r="A23" s="918" t="s">
        <v>229</v>
      </c>
      <c r="B23" s="762" t="s">
        <v>261</v>
      </c>
      <c r="C23" s="752" t="s">
        <v>262</v>
      </c>
      <c r="D23" s="718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8.5" customHeight="1" thickBot="1" x14ac:dyDescent="0.3">
      <c r="A24" s="921"/>
      <c r="B24" s="685"/>
      <c r="C24" s="751" t="s">
        <v>264</v>
      </c>
      <c r="D24" s="684"/>
      <c r="E24" s="194"/>
      <c r="F24" s="557"/>
      <c r="G24" s="451"/>
      <c r="H24" s="427"/>
      <c r="I24" s="428"/>
      <c r="J24" s="427"/>
      <c r="K24" s="428"/>
      <c r="L24" s="417"/>
    </row>
    <row r="25" spans="1:12" ht="16.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9.25" customHeight="1" x14ac:dyDescent="0.25">
      <c r="A28" s="25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7"/>
      <c r="G28" s="501">
        <v>4.7999999999999996E-3</v>
      </c>
      <c r="H28" s="138">
        <v>578</v>
      </c>
      <c r="I28" s="134">
        <v>73</v>
      </c>
      <c r="J28" s="131">
        <f>H28+I28</f>
        <v>651</v>
      </c>
      <c r="K28" s="134">
        <v>100</v>
      </c>
      <c r="L28" s="131">
        <f>$J$28</f>
        <v>651</v>
      </c>
    </row>
    <row r="29" spans="1:12" ht="32.25" customHeight="1" thickBot="1" x14ac:dyDescent="0.3">
      <c r="A29" s="11"/>
      <c r="B29" s="860"/>
      <c r="C29" s="744" t="s">
        <v>362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8.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39</v>
      </c>
      <c r="J32" s="101">
        <f>I32</f>
        <v>39</v>
      </c>
      <c r="K32" s="133">
        <v>100</v>
      </c>
      <c r="L32" s="102">
        <f>$J$32</f>
        <v>39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560" t="s">
        <v>291</v>
      </c>
      <c r="G33" s="638"/>
      <c r="H33" s="466"/>
      <c r="I33" s="467"/>
      <c r="J33" s="468"/>
      <c r="K33" s="467"/>
      <c r="L33" s="469"/>
    </row>
    <row r="34" spans="1:12" ht="5.25" customHeight="1" x14ac:dyDescent="0.25"/>
    <row r="35" spans="1:12" x14ac:dyDescent="0.25">
      <c r="B35" s="41"/>
      <c r="D35" s="235"/>
      <c r="E35" s="219"/>
      <c r="F35" s="219"/>
      <c r="G35" s="219"/>
    </row>
    <row r="36" spans="1:12" x14ac:dyDescent="0.25">
      <c r="B36" s="41"/>
      <c r="D36" s="223"/>
      <c r="E36" s="81"/>
      <c r="F36" s="81"/>
      <c r="G36" s="81"/>
    </row>
  </sheetData>
  <mergeCells count="13">
    <mergeCell ref="A5:A8"/>
    <mergeCell ref="C11:C12"/>
    <mergeCell ref="H11:H12"/>
    <mergeCell ref="I11:I12"/>
    <mergeCell ref="B28:B29"/>
    <mergeCell ref="L11:L12"/>
    <mergeCell ref="A15:A20"/>
    <mergeCell ref="A21:A22"/>
    <mergeCell ref="A23:A24"/>
    <mergeCell ref="B32:B33"/>
    <mergeCell ref="J11:J12"/>
    <mergeCell ref="K11:K12"/>
    <mergeCell ref="D11:D12"/>
  </mergeCells>
  <conditionalFormatting sqref="E11 E5:E8">
    <cfRule type="cellIs" dxfId="134" priority="10" operator="equal">
      <formula>#REF!</formula>
    </cfRule>
    <cfRule type="cellIs" dxfId="133" priority="11" operator="equal">
      <formula>$P$5</formula>
    </cfRule>
    <cfRule type="cellIs" dxfId="132" priority="12" operator="equal">
      <formula>$P$4</formula>
    </cfRule>
  </conditionalFormatting>
  <conditionalFormatting sqref="E15:E24">
    <cfRule type="cellIs" dxfId="131" priority="7" operator="equal">
      <formula>#REF!</formula>
    </cfRule>
    <cfRule type="cellIs" dxfId="130" priority="8" operator="equal">
      <formula>$P$5</formula>
    </cfRule>
    <cfRule type="cellIs" dxfId="129" priority="9" operator="equal">
      <formula>$P$4</formula>
    </cfRule>
  </conditionalFormatting>
  <conditionalFormatting sqref="E28:E29">
    <cfRule type="cellIs" dxfId="128" priority="4" operator="equal">
      <formula>#REF!</formula>
    </cfRule>
    <cfRule type="cellIs" dxfId="127" priority="5" operator="equal">
      <formula>$P$5</formula>
    </cfRule>
    <cfRule type="cellIs" dxfId="126" priority="6" operator="equal">
      <formula>$P$4</formula>
    </cfRule>
  </conditionalFormatting>
  <conditionalFormatting sqref="E32:E33">
    <cfRule type="cellIs" dxfId="125" priority="1" operator="equal">
      <formula>#REF!</formula>
    </cfRule>
    <cfRule type="cellIs" dxfId="124" priority="2" operator="equal">
      <formula>$P$5</formula>
    </cfRule>
    <cfRule type="cellIs" dxfId="123" priority="3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31" workbookViewId="0">
      <selection activeCell="N11" sqref="N11"/>
    </sheetView>
  </sheetViews>
  <sheetFormatPr defaultRowHeight="15" x14ac:dyDescent="0.25"/>
  <cols>
    <col min="1" max="1" width="13" customWidth="1"/>
    <col min="2" max="2" width="44.7109375" customWidth="1"/>
    <col min="3" max="3" width="49.28515625" customWidth="1"/>
    <col min="4" max="4" width="54" customWidth="1"/>
    <col min="5" max="5" width="8.140625" hidden="1" customWidth="1"/>
    <col min="6" max="6" width="8.140625" customWidth="1"/>
    <col min="7" max="7" width="29.85546875" customWidth="1"/>
    <col min="8" max="8" width="8.140625" hidden="1" customWidth="1"/>
    <col min="9" max="9" width="7" hidden="1" customWidth="1"/>
    <col min="10" max="10" width="10.140625" hidden="1" customWidth="1"/>
    <col min="11" max="11" width="8" hidden="1" customWidth="1"/>
    <col min="12" max="12" width="5.28515625" hidden="1" customWidth="1"/>
    <col min="13" max="13" width="8.5703125" hidden="1" customWidth="1"/>
    <col min="16" max="16" width="0" hidden="1" customWidth="1"/>
  </cols>
  <sheetData>
    <row r="1" spans="1:18" ht="18.75" thickBot="1" x14ac:dyDescent="0.3">
      <c r="A1" s="782" t="s">
        <v>369</v>
      </c>
      <c r="B1" s="783"/>
      <c r="C1" s="783"/>
      <c r="D1" s="783"/>
      <c r="E1" s="783"/>
      <c r="F1" s="783"/>
      <c r="G1" s="783"/>
      <c r="L1" s="5"/>
      <c r="M1" s="129" t="s">
        <v>71</v>
      </c>
    </row>
    <row r="2" spans="1:18" ht="6" customHeight="1" thickBot="1" x14ac:dyDescent="0.3"/>
    <row r="3" spans="1:18" ht="17.25" customHeight="1" thickBot="1" x14ac:dyDescent="0.3">
      <c r="A3" s="49" t="s">
        <v>14</v>
      </c>
      <c r="B3" s="50"/>
      <c r="C3" s="50"/>
      <c r="D3" s="50"/>
      <c r="E3" s="50"/>
      <c r="F3" s="50"/>
      <c r="G3" s="51"/>
      <c r="H3" s="50"/>
      <c r="I3" s="50"/>
      <c r="J3" s="50"/>
      <c r="K3" s="50"/>
      <c r="L3" s="50"/>
      <c r="M3" s="51"/>
    </row>
    <row r="4" spans="1:18" ht="31.5" customHeight="1" thickBot="1" x14ac:dyDescent="0.3">
      <c r="A4" s="52" t="s">
        <v>0</v>
      </c>
      <c r="B4" s="53" t="s">
        <v>1</v>
      </c>
      <c r="C4" s="54" t="s">
        <v>15</v>
      </c>
      <c r="D4" s="53" t="s">
        <v>43</v>
      </c>
      <c r="E4" s="53" t="s">
        <v>19</v>
      </c>
      <c r="F4" s="53" t="s">
        <v>276</v>
      </c>
      <c r="G4" s="56" t="s">
        <v>275</v>
      </c>
      <c r="H4" s="538" t="s">
        <v>46</v>
      </c>
      <c r="I4" s="53" t="s">
        <v>2</v>
      </c>
      <c r="J4" s="53" t="s">
        <v>3</v>
      </c>
      <c r="K4" s="53" t="s">
        <v>4</v>
      </c>
      <c r="L4" s="55" t="s">
        <v>16</v>
      </c>
      <c r="M4" s="56" t="s">
        <v>17</v>
      </c>
      <c r="P4" t="s">
        <v>277</v>
      </c>
    </row>
    <row r="5" spans="1:18" ht="29.25" customHeight="1" x14ac:dyDescent="0.25">
      <c r="A5" s="847" t="s">
        <v>50</v>
      </c>
      <c r="B5" s="142" t="s">
        <v>51</v>
      </c>
      <c r="C5" s="143" t="s">
        <v>67</v>
      </c>
      <c r="D5" s="124" t="s">
        <v>69</v>
      </c>
      <c r="E5" s="42"/>
      <c r="F5" s="701" t="s">
        <v>277</v>
      </c>
      <c r="G5" s="551"/>
      <c r="H5" s="539">
        <v>0.4849</v>
      </c>
      <c r="I5" s="167">
        <v>79046</v>
      </c>
      <c r="J5" s="167">
        <v>154481</v>
      </c>
      <c r="K5" s="167">
        <f>I5+J5</f>
        <v>233527</v>
      </c>
      <c r="L5" s="168">
        <v>90</v>
      </c>
      <c r="M5" s="159">
        <f>($K$5*$L$5)/100</f>
        <v>210174.3</v>
      </c>
      <c r="N5" s="136"/>
      <c r="P5" t="s">
        <v>278</v>
      </c>
    </row>
    <row r="6" spans="1:18" ht="18" customHeight="1" x14ac:dyDescent="0.25">
      <c r="A6" s="848"/>
      <c r="B6" s="144"/>
      <c r="C6" s="86"/>
      <c r="D6" s="86" t="s">
        <v>70</v>
      </c>
      <c r="E6" s="42"/>
      <c r="F6" s="701" t="s">
        <v>277</v>
      </c>
      <c r="G6" s="551"/>
      <c r="H6" s="464"/>
      <c r="I6" s="138"/>
      <c r="J6" s="138"/>
      <c r="K6" s="138"/>
      <c r="L6" s="134"/>
      <c r="M6" s="132"/>
      <c r="N6" s="136"/>
      <c r="P6" t="s">
        <v>279</v>
      </c>
    </row>
    <row r="7" spans="1:18" ht="30.75" customHeight="1" x14ac:dyDescent="0.25">
      <c r="A7" s="848"/>
      <c r="B7" s="145" t="s">
        <v>52</v>
      </c>
      <c r="C7" s="146" t="s">
        <v>68</v>
      </c>
      <c r="D7" s="130" t="s">
        <v>72</v>
      </c>
      <c r="E7" s="82"/>
      <c r="F7" s="701" t="s">
        <v>277</v>
      </c>
      <c r="G7" s="551"/>
      <c r="H7" s="535"/>
      <c r="I7" s="131"/>
      <c r="J7" s="134"/>
      <c r="K7" s="138"/>
      <c r="L7" s="134"/>
      <c r="M7" s="132"/>
      <c r="R7" s="8"/>
    </row>
    <row r="8" spans="1:18" ht="31.5" customHeight="1" x14ac:dyDescent="0.25">
      <c r="A8" s="848"/>
      <c r="B8" s="105" t="s">
        <v>53</v>
      </c>
      <c r="C8" s="147" t="s">
        <v>61</v>
      </c>
      <c r="D8" s="6" t="s">
        <v>66</v>
      </c>
      <c r="E8" s="82"/>
      <c r="F8" s="701" t="s">
        <v>277</v>
      </c>
      <c r="G8" s="551"/>
      <c r="H8" s="535"/>
      <c r="I8" s="131"/>
      <c r="J8" s="134"/>
      <c r="K8" s="138"/>
      <c r="L8" s="134"/>
      <c r="M8" s="132"/>
      <c r="R8" s="8"/>
    </row>
    <row r="9" spans="1:18" ht="29.25" customHeight="1" x14ac:dyDescent="0.25">
      <c r="A9" s="848"/>
      <c r="B9" s="105"/>
      <c r="C9" s="148" t="s">
        <v>62</v>
      </c>
      <c r="D9" s="121" t="s">
        <v>65</v>
      </c>
      <c r="E9" s="82"/>
      <c r="F9" s="701" t="s">
        <v>277</v>
      </c>
      <c r="G9" s="551"/>
      <c r="H9" s="535"/>
      <c r="I9" s="131"/>
      <c r="J9" s="134"/>
      <c r="K9" s="138"/>
      <c r="L9" s="134"/>
      <c r="M9" s="132"/>
      <c r="R9" s="8"/>
    </row>
    <row r="10" spans="1:18" ht="19.5" customHeight="1" x14ac:dyDescent="0.25">
      <c r="A10" s="848"/>
      <c r="B10" s="145"/>
      <c r="C10" s="148" t="s">
        <v>63</v>
      </c>
      <c r="D10" s="3" t="s">
        <v>64</v>
      </c>
      <c r="E10" s="82"/>
      <c r="F10" s="701" t="s">
        <v>277</v>
      </c>
      <c r="G10" s="551"/>
      <c r="H10" s="535"/>
      <c r="I10" s="131"/>
      <c r="J10" s="134"/>
      <c r="K10" s="138"/>
      <c r="L10" s="134"/>
      <c r="M10" s="132"/>
      <c r="R10" s="8"/>
    </row>
    <row r="11" spans="1:18" ht="45" customHeight="1" x14ac:dyDescent="0.25">
      <c r="A11" s="848"/>
      <c r="B11" s="105" t="s">
        <v>55</v>
      </c>
      <c r="C11" s="149" t="s">
        <v>59</v>
      </c>
      <c r="D11" s="149" t="s">
        <v>60</v>
      </c>
      <c r="E11" s="141"/>
      <c r="F11" s="701" t="s">
        <v>277</v>
      </c>
      <c r="G11" s="551"/>
      <c r="H11" s="535"/>
      <c r="I11" s="131"/>
      <c r="J11" s="134"/>
      <c r="K11" s="138"/>
      <c r="L11" s="134"/>
      <c r="M11" s="132"/>
      <c r="R11" s="8"/>
    </row>
    <row r="12" spans="1:18" ht="31.5" customHeight="1" thickBot="1" x14ac:dyDescent="0.3">
      <c r="A12" s="116" t="s">
        <v>54</v>
      </c>
      <c r="B12" s="804" t="s">
        <v>57</v>
      </c>
      <c r="C12" s="725" t="s">
        <v>105</v>
      </c>
      <c r="D12" s="369" t="s">
        <v>432</v>
      </c>
      <c r="E12" s="42"/>
      <c r="F12" s="701" t="s">
        <v>277</v>
      </c>
      <c r="G12" s="281" t="s">
        <v>306</v>
      </c>
      <c r="H12" s="535"/>
      <c r="I12" s="131"/>
      <c r="J12" s="134"/>
      <c r="K12" s="138"/>
      <c r="L12" s="134"/>
      <c r="M12" s="132"/>
      <c r="R12" s="8"/>
    </row>
    <row r="13" spans="1:18" ht="18" customHeight="1" thickBot="1" x14ac:dyDescent="0.3">
      <c r="A13" s="83" t="s">
        <v>21</v>
      </c>
      <c r="B13" s="84"/>
      <c r="C13" s="84"/>
      <c r="D13" s="84"/>
      <c r="E13" s="84"/>
      <c r="F13" s="84"/>
      <c r="G13" s="85"/>
      <c r="H13" s="84"/>
      <c r="I13" s="84"/>
      <c r="J13" s="84"/>
      <c r="K13" s="84"/>
      <c r="L13" s="84"/>
      <c r="M13" s="85"/>
    </row>
    <row r="14" spans="1:18" ht="33.75" customHeight="1" thickBot="1" x14ac:dyDescent="0.3">
      <c r="A14" s="96" t="s">
        <v>0</v>
      </c>
      <c r="B14" s="97" t="s">
        <v>1</v>
      </c>
      <c r="C14" s="95" t="s">
        <v>18</v>
      </c>
      <c r="D14" s="97" t="s">
        <v>42</v>
      </c>
      <c r="E14" s="97" t="s">
        <v>19</v>
      </c>
      <c r="F14" s="97" t="s">
        <v>276</v>
      </c>
      <c r="G14" s="99" t="s">
        <v>275</v>
      </c>
      <c r="H14" s="540" t="s">
        <v>46</v>
      </c>
      <c r="I14" s="97" t="s">
        <v>2</v>
      </c>
      <c r="J14" s="95" t="s">
        <v>3</v>
      </c>
      <c r="K14" s="97" t="s">
        <v>4</v>
      </c>
      <c r="L14" s="98" t="s">
        <v>5</v>
      </c>
      <c r="M14" s="99" t="s">
        <v>47</v>
      </c>
    </row>
    <row r="15" spans="1:18" ht="106.5" customHeight="1" x14ac:dyDescent="0.25">
      <c r="A15" s="25" t="s">
        <v>6</v>
      </c>
      <c r="B15" s="122" t="s">
        <v>29</v>
      </c>
      <c r="C15" s="39" t="s">
        <v>28</v>
      </c>
      <c r="D15" s="780" t="s">
        <v>406</v>
      </c>
      <c r="E15" s="63"/>
      <c r="F15" s="42" t="s">
        <v>277</v>
      </c>
      <c r="G15" s="552"/>
      <c r="H15" s="541">
        <v>0.49519999999999997</v>
      </c>
      <c r="I15" s="850">
        <v>79046</v>
      </c>
      <c r="J15" s="852" t="s">
        <v>23</v>
      </c>
      <c r="K15" s="850">
        <f>I15</f>
        <v>79046</v>
      </c>
      <c r="L15" s="852">
        <v>100</v>
      </c>
      <c r="M15" s="845">
        <f>$K$15</f>
        <v>79046</v>
      </c>
    </row>
    <row r="16" spans="1:18" ht="30" customHeight="1" thickBot="1" x14ac:dyDescent="0.3">
      <c r="A16" s="61"/>
      <c r="B16" s="123" t="s">
        <v>26</v>
      </c>
      <c r="C16" s="15" t="s">
        <v>27</v>
      </c>
      <c r="D16" s="104"/>
      <c r="E16" s="64"/>
      <c r="F16" s="43"/>
      <c r="G16" s="553"/>
      <c r="H16" s="542"/>
      <c r="I16" s="851"/>
      <c r="J16" s="853"/>
      <c r="K16" s="851"/>
      <c r="L16" s="853"/>
      <c r="M16" s="846"/>
    </row>
    <row r="17" spans="1:14" ht="17.25" customHeight="1" thickBot="1" x14ac:dyDescent="0.3">
      <c r="A17" s="65" t="s">
        <v>7</v>
      </c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7"/>
    </row>
    <row r="18" spans="1:14" ht="31.5" customHeight="1" thickBot="1" x14ac:dyDescent="0.3">
      <c r="A18" s="57" t="s">
        <v>0</v>
      </c>
      <c r="B18" s="58" t="s">
        <v>1</v>
      </c>
      <c r="C18" s="59" t="s">
        <v>15</v>
      </c>
      <c r="D18" s="58" t="s">
        <v>42</v>
      </c>
      <c r="E18" s="58" t="s">
        <v>19</v>
      </c>
      <c r="F18" s="58" t="s">
        <v>276</v>
      </c>
      <c r="G18" s="60" t="s">
        <v>275</v>
      </c>
      <c r="H18" s="543" t="s">
        <v>46</v>
      </c>
      <c r="I18" s="58" t="s">
        <v>2</v>
      </c>
      <c r="J18" s="59" t="s">
        <v>3</v>
      </c>
      <c r="K18" s="58" t="s">
        <v>4</v>
      </c>
      <c r="L18" s="59" t="s">
        <v>5</v>
      </c>
      <c r="M18" s="60" t="s">
        <v>47</v>
      </c>
    </row>
    <row r="19" spans="1:14" ht="42.75" customHeight="1" x14ac:dyDescent="0.25">
      <c r="A19" s="854" t="s">
        <v>73</v>
      </c>
      <c r="B19" s="13" t="s">
        <v>88</v>
      </c>
      <c r="C19" s="62" t="s">
        <v>89</v>
      </c>
      <c r="D19" s="124" t="s">
        <v>433</v>
      </c>
      <c r="E19" s="70"/>
      <c r="F19" s="42" t="s">
        <v>277</v>
      </c>
      <c r="G19" s="554"/>
      <c r="H19" s="544">
        <v>8.2500000000000004E-2</v>
      </c>
      <c r="I19" s="157">
        <v>11494</v>
      </c>
      <c r="J19" s="157">
        <v>2020</v>
      </c>
      <c r="K19" s="157">
        <f>J19+I19</f>
        <v>13514</v>
      </c>
      <c r="L19" s="158">
        <v>90</v>
      </c>
      <c r="M19" s="159">
        <f>($K$19*$L$19)/100</f>
        <v>12162.6</v>
      </c>
    </row>
    <row r="20" spans="1:14" ht="44.25" customHeight="1" x14ac:dyDescent="0.25">
      <c r="A20" s="855"/>
      <c r="B20" s="152"/>
      <c r="C20" s="89" t="s">
        <v>90</v>
      </c>
      <c r="D20" s="108"/>
      <c r="E20" s="69"/>
      <c r="F20" s="42" t="s">
        <v>277</v>
      </c>
      <c r="G20" s="71"/>
      <c r="H20" s="150"/>
      <c r="I20" s="68"/>
      <c r="J20" s="68"/>
      <c r="K20" s="68"/>
      <c r="L20" s="68"/>
      <c r="M20" s="71"/>
    </row>
    <row r="21" spans="1:14" ht="42.75" customHeight="1" x14ac:dyDescent="0.25">
      <c r="A21" s="855"/>
      <c r="B21" s="13" t="s">
        <v>92</v>
      </c>
      <c r="C21" s="128" t="s">
        <v>96</v>
      </c>
      <c r="D21" s="13" t="s">
        <v>434</v>
      </c>
      <c r="E21" s="69"/>
      <c r="F21" s="42" t="s">
        <v>277</v>
      </c>
      <c r="G21" s="71"/>
      <c r="H21" s="150"/>
      <c r="I21" s="68"/>
      <c r="J21" s="68"/>
      <c r="K21" s="68"/>
      <c r="L21" s="68"/>
      <c r="M21" s="71"/>
    </row>
    <row r="22" spans="1:14" ht="31.5" customHeight="1" x14ac:dyDescent="0.25">
      <c r="A22" s="855"/>
      <c r="B22" s="130" t="s">
        <v>93</v>
      </c>
      <c r="C22" s="153" t="s">
        <v>97</v>
      </c>
      <c r="D22" s="130" t="s">
        <v>99</v>
      </c>
      <c r="E22" s="69"/>
      <c r="F22" s="42" t="s">
        <v>277</v>
      </c>
      <c r="G22" s="71"/>
      <c r="H22" s="150"/>
      <c r="I22" s="68"/>
      <c r="J22" s="68"/>
      <c r="K22" s="68"/>
      <c r="L22" s="68"/>
      <c r="M22" s="71"/>
    </row>
    <row r="23" spans="1:14" ht="44.25" customHeight="1" x14ac:dyDescent="0.25">
      <c r="A23" s="855"/>
      <c r="B23" s="121" t="s">
        <v>95</v>
      </c>
      <c r="C23" s="13" t="s">
        <v>100</v>
      </c>
      <c r="D23" s="128" t="s">
        <v>103</v>
      </c>
      <c r="E23" s="69"/>
      <c r="F23" s="42" t="s">
        <v>277</v>
      </c>
      <c r="G23" s="71"/>
      <c r="H23" s="150"/>
      <c r="I23" s="68"/>
      <c r="J23" s="68"/>
      <c r="K23" s="68"/>
      <c r="L23" s="68"/>
      <c r="M23" s="71"/>
    </row>
    <row r="24" spans="1:14" ht="19.5" customHeight="1" x14ac:dyDescent="0.25">
      <c r="A24" s="856"/>
      <c r="B24" s="130" t="s">
        <v>94</v>
      </c>
      <c r="C24" s="130" t="s">
        <v>101</v>
      </c>
      <c r="D24" s="100"/>
      <c r="E24" s="69"/>
      <c r="F24" s="42"/>
      <c r="G24" s="71"/>
      <c r="H24" s="150"/>
      <c r="I24" s="68"/>
      <c r="J24" s="68"/>
      <c r="K24" s="68"/>
      <c r="L24" s="68"/>
      <c r="M24" s="71"/>
    </row>
    <row r="25" spans="1:14" ht="30.75" customHeight="1" x14ac:dyDescent="0.25">
      <c r="A25" s="857" t="s">
        <v>74</v>
      </c>
      <c r="B25" s="13" t="s">
        <v>48</v>
      </c>
      <c r="C25" s="128" t="s">
        <v>102</v>
      </c>
      <c r="D25" s="128" t="s">
        <v>75</v>
      </c>
      <c r="E25" s="150"/>
      <c r="F25" s="42" t="s">
        <v>277</v>
      </c>
      <c r="G25" s="71"/>
      <c r="H25" s="545">
        <v>0.1825</v>
      </c>
      <c r="I25" s="165">
        <v>25426</v>
      </c>
      <c r="J25" s="165">
        <v>2599</v>
      </c>
      <c r="K25" s="165">
        <f>I25+J25</f>
        <v>28025</v>
      </c>
      <c r="L25" s="164">
        <v>90</v>
      </c>
      <c r="M25" s="166">
        <f>($K$25*$L$25)/100</f>
        <v>25222.5</v>
      </c>
    </row>
    <row r="26" spans="1:14" ht="56.25" customHeight="1" x14ac:dyDescent="0.25">
      <c r="A26" s="858"/>
      <c r="B26" s="89" t="s">
        <v>76</v>
      </c>
      <c r="C26" s="89" t="s">
        <v>77</v>
      </c>
      <c r="D26" s="130" t="s">
        <v>78</v>
      </c>
      <c r="E26" s="151"/>
      <c r="F26" s="42" t="s">
        <v>277</v>
      </c>
      <c r="G26" s="71"/>
      <c r="H26" s="150"/>
      <c r="I26" s="68"/>
      <c r="J26" s="68"/>
      <c r="K26" s="68"/>
      <c r="L26" s="68"/>
      <c r="M26" s="71"/>
    </row>
    <row r="27" spans="1:14" ht="21" customHeight="1" x14ac:dyDescent="0.25">
      <c r="A27" s="858"/>
      <c r="B27" s="128" t="s">
        <v>79</v>
      </c>
      <c r="C27" s="154" t="s">
        <v>82</v>
      </c>
      <c r="D27" s="126" t="s">
        <v>87</v>
      </c>
      <c r="E27" s="69"/>
      <c r="F27" s="42" t="s">
        <v>277</v>
      </c>
      <c r="G27" s="71"/>
      <c r="H27" s="546"/>
      <c r="I27" s="138"/>
      <c r="J27" s="138"/>
      <c r="K27" s="138"/>
      <c r="L27" s="134"/>
      <c r="M27" s="132"/>
      <c r="N27" s="2"/>
    </row>
    <row r="28" spans="1:14" ht="31.5" customHeight="1" x14ac:dyDescent="0.25">
      <c r="A28" s="858"/>
      <c r="B28" s="13" t="s">
        <v>113</v>
      </c>
      <c r="C28" s="121" t="s">
        <v>116</v>
      </c>
      <c r="D28" s="121" t="s">
        <v>119</v>
      </c>
      <c r="E28" s="69"/>
      <c r="F28" s="42" t="s">
        <v>277</v>
      </c>
      <c r="G28" s="71"/>
      <c r="H28" s="150"/>
      <c r="I28" s="68"/>
      <c r="J28" s="68"/>
      <c r="K28" s="68"/>
      <c r="L28" s="68"/>
      <c r="M28" s="71"/>
    </row>
    <row r="29" spans="1:14" ht="16.5" customHeight="1" x14ac:dyDescent="0.25">
      <c r="A29" s="858"/>
      <c r="B29" s="13" t="s">
        <v>114</v>
      </c>
      <c r="C29" s="121" t="s">
        <v>117</v>
      </c>
      <c r="D29" s="121" t="s">
        <v>120</v>
      </c>
      <c r="E29" s="69"/>
      <c r="F29" s="42" t="s">
        <v>277</v>
      </c>
      <c r="G29" s="71"/>
      <c r="H29" s="150"/>
      <c r="I29" s="68"/>
      <c r="J29" s="68"/>
      <c r="K29" s="68"/>
      <c r="L29" s="68"/>
      <c r="M29" s="71"/>
    </row>
    <row r="30" spans="1:14" ht="20.25" customHeight="1" thickBot="1" x14ac:dyDescent="0.3">
      <c r="A30" s="858"/>
      <c r="B30" s="723" t="s">
        <v>115</v>
      </c>
      <c r="C30" s="725" t="s">
        <v>118</v>
      </c>
      <c r="D30" s="730" t="s">
        <v>435</v>
      </c>
      <c r="E30" s="69"/>
      <c r="F30" s="42"/>
      <c r="G30" s="71" t="s">
        <v>294</v>
      </c>
      <c r="H30" s="150"/>
      <c r="I30" s="68"/>
      <c r="J30" s="68"/>
      <c r="K30" s="68"/>
      <c r="L30" s="68"/>
      <c r="M30" s="71"/>
    </row>
    <row r="31" spans="1:14" ht="18" customHeight="1" thickBot="1" x14ac:dyDescent="0.3">
      <c r="A31" s="45" t="s">
        <v>22</v>
      </c>
      <c r="B31" s="16"/>
      <c r="C31" s="17"/>
      <c r="D31" s="18"/>
      <c r="E31" s="19"/>
      <c r="F31" s="19"/>
      <c r="G31" s="565"/>
      <c r="H31" s="19"/>
      <c r="I31" s="20"/>
      <c r="J31" s="20"/>
      <c r="K31" s="20"/>
      <c r="L31" s="20"/>
      <c r="M31" s="21"/>
      <c r="N31" s="2"/>
    </row>
    <row r="32" spans="1:14" ht="17.25" customHeight="1" thickBot="1" x14ac:dyDescent="0.3">
      <c r="A32" s="46" t="s">
        <v>12</v>
      </c>
      <c r="B32" s="47"/>
      <c r="C32" s="47"/>
      <c r="D32" s="47"/>
      <c r="E32" s="47"/>
      <c r="F32" s="47"/>
      <c r="G32" s="48"/>
      <c r="H32" s="47"/>
      <c r="I32" s="47"/>
      <c r="J32" s="47"/>
      <c r="K32" s="47"/>
      <c r="L32" s="47"/>
      <c r="M32" s="48"/>
    </row>
    <row r="33" spans="1:14" ht="27.75" customHeight="1" thickBot="1" x14ac:dyDescent="0.3">
      <c r="A33" s="76" t="s">
        <v>0</v>
      </c>
      <c r="B33" s="204" t="s">
        <v>1</v>
      </c>
      <c r="C33" s="206" t="s">
        <v>15</v>
      </c>
      <c r="D33" s="74" t="s">
        <v>42</v>
      </c>
      <c r="E33" s="72" t="s">
        <v>19</v>
      </c>
      <c r="F33" s="204" t="s">
        <v>276</v>
      </c>
      <c r="G33" s="567" t="s">
        <v>275</v>
      </c>
      <c r="H33" s="72" t="s">
        <v>46</v>
      </c>
      <c r="I33" s="72" t="s">
        <v>2</v>
      </c>
      <c r="J33" s="73" t="s">
        <v>3</v>
      </c>
      <c r="K33" s="74" t="s">
        <v>4</v>
      </c>
      <c r="L33" s="73" t="s">
        <v>5</v>
      </c>
      <c r="M33" s="75" t="s">
        <v>47</v>
      </c>
    </row>
    <row r="34" spans="1:14" ht="28.5" customHeight="1" x14ac:dyDescent="0.25">
      <c r="A34" s="864" t="s">
        <v>25</v>
      </c>
      <c r="B34" s="866" t="s">
        <v>44</v>
      </c>
      <c r="C34" s="662" t="s">
        <v>36</v>
      </c>
      <c r="D34" s="778" t="s">
        <v>400</v>
      </c>
      <c r="E34" s="27"/>
      <c r="F34" s="42" t="s">
        <v>277</v>
      </c>
      <c r="G34" s="556"/>
      <c r="H34" s="544">
        <v>0.35499999999999998</v>
      </c>
      <c r="I34" s="160">
        <v>42751</v>
      </c>
      <c r="J34" s="160">
        <v>21130</v>
      </c>
      <c r="K34" s="160">
        <f>I34+J34</f>
        <v>63881</v>
      </c>
      <c r="L34" s="156">
        <v>100</v>
      </c>
      <c r="M34" s="159">
        <f>$K$34</f>
        <v>63881</v>
      </c>
      <c r="N34" s="2"/>
    </row>
    <row r="35" spans="1:14" ht="26.25" customHeight="1" x14ac:dyDescent="0.25">
      <c r="A35" s="865"/>
      <c r="B35" s="866"/>
      <c r="C35" s="663" t="s">
        <v>37</v>
      </c>
      <c r="D35" s="778" t="s">
        <v>401</v>
      </c>
      <c r="E35" s="22"/>
      <c r="F35" s="42" t="s">
        <v>277</v>
      </c>
      <c r="G35" s="557"/>
      <c r="H35" s="434"/>
      <c r="I35" s="138"/>
      <c r="J35" s="134"/>
      <c r="K35" s="138"/>
      <c r="L35" s="134"/>
      <c r="M35" s="132"/>
      <c r="N35" s="2"/>
    </row>
    <row r="36" spans="1:14" ht="29.25" customHeight="1" x14ac:dyDescent="0.25">
      <c r="A36" s="10"/>
      <c r="B36" s="866"/>
      <c r="C36" s="663" t="s">
        <v>38</v>
      </c>
      <c r="D36" s="778" t="s">
        <v>402</v>
      </c>
      <c r="E36" s="22"/>
      <c r="F36" s="42" t="s">
        <v>277</v>
      </c>
      <c r="G36" s="557"/>
      <c r="H36" s="434"/>
      <c r="I36" s="138"/>
      <c r="J36" s="134"/>
      <c r="K36" s="138"/>
      <c r="L36" s="134"/>
      <c r="M36" s="132"/>
      <c r="N36" s="2"/>
    </row>
    <row r="37" spans="1:14" ht="38.25" customHeight="1" x14ac:dyDescent="0.25">
      <c r="A37" s="10"/>
      <c r="B37" s="3"/>
      <c r="C37" s="663" t="s">
        <v>39</v>
      </c>
      <c r="D37" s="778" t="s">
        <v>403</v>
      </c>
      <c r="E37" s="22"/>
      <c r="F37" s="42" t="s">
        <v>277</v>
      </c>
      <c r="G37" s="557"/>
      <c r="H37" s="434"/>
      <c r="I37" s="138"/>
      <c r="J37" s="134"/>
      <c r="K37" s="138"/>
      <c r="L37" s="134"/>
      <c r="M37" s="132"/>
      <c r="N37" s="2"/>
    </row>
    <row r="38" spans="1:14" ht="39" customHeight="1" x14ac:dyDescent="0.25">
      <c r="A38" s="10"/>
      <c r="B38" s="3"/>
      <c r="C38" s="663" t="s">
        <v>45</v>
      </c>
      <c r="D38" s="778" t="s">
        <v>404</v>
      </c>
      <c r="E38" s="22"/>
      <c r="F38" s="42" t="s">
        <v>277</v>
      </c>
      <c r="G38" s="557"/>
      <c r="H38" s="434"/>
      <c r="I38" s="138"/>
      <c r="J38" s="134"/>
      <c r="K38" s="138"/>
      <c r="L38" s="134"/>
      <c r="M38" s="132"/>
      <c r="N38" s="2"/>
    </row>
    <row r="39" spans="1:14" ht="19.5" customHeight="1" thickBot="1" x14ac:dyDescent="0.3">
      <c r="A39" s="10"/>
      <c r="B39" s="15"/>
      <c r="C39" s="28" t="s">
        <v>40</v>
      </c>
      <c r="D39" s="803" t="s">
        <v>405</v>
      </c>
      <c r="E39" s="22"/>
      <c r="F39" s="42" t="s">
        <v>277</v>
      </c>
      <c r="G39" s="557"/>
      <c r="H39" s="434"/>
      <c r="I39" s="138"/>
      <c r="J39" s="134"/>
      <c r="K39" s="138"/>
      <c r="L39" s="134"/>
      <c r="M39" s="132"/>
      <c r="N39" s="2"/>
    </row>
    <row r="40" spans="1:14" ht="15.75" x14ac:dyDescent="0.25">
      <c r="A40" s="113" t="s">
        <v>13</v>
      </c>
      <c r="B40" s="114"/>
      <c r="C40" s="114"/>
      <c r="D40" s="114"/>
      <c r="E40" s="114"/>
      <c r="F40" s="114"/>
      <c r="G40" s="115"/>
      <c r="H40" s="114"/>
      <c r="I40" s="114"/>
      <c r="J40" s="114"/>
      <c r="K40" s="114"/>
      <c r="L40" s="114"/>
      <c r="M40" s="115"/>
    </row>
    <row r="41" spans="1:14" ht="30" customHeight="1" thickBot="1" x14ac:dyDescent="0.3">
      <c r="A41" s="35" t="s">
        <v>0</v>
      </c>
      <c r="B41" s="32" t="s">
        <v>1</v>
      </c>
      <c r="C41" s="33" t="s">
        <v>15</v>
      </c>
      <c r="D41" s="32" t="s">
        <v>42</v>
      </c>
      <c r="E41" s="32" t="s">
        <v>19</v>
      </c>
      <c r="F41" s="32" t="s">
        <v>276</v>
      </c>
      <c r="G41" s="34" t="s">
        <v>275</v>
      </c>
      <c r="H41" s="548" t="s">
        <v>46</v>
      </c>
      <c r="I41" s="32" t="s">
        <v>2</v>
      </c>
      <c r="J41" s="33" t="s">
        <v>3</v>
      </c>
      <c r="K41" s="32" t="s">
        <v>4</v>
      </c>
      <c r="L41" s="33" t="s">
        <v>5</v>
      </c>
      <c r="M41" s="34" t="s">
        <v>47</v>
      </c>
    </row>
    <row r="42" spans="1:14" ht="33.75" customHeight="1" x14ac:dyDescent="0.25">
      <c r="A42" s="25" t="s">
        <v>8</v>
      </c>
      <c r="B42" s="859" t="s">
        <v>9</v>
      </c>
      <c r="C42" s="668" t="s">
        <v>292</v>
      </c>
      <c r="D42" s="107" t="s">
        <v>20</v>
      </c>
      <c r="E42" s="36"/>
      <c r="F42" s="63" t="s">
        <v>277</v>
      </c>
      <c r="G42" s="559"/>
      <c r="H42" s="549">
        <v>0</v>
      </c>
      <c r="I42" s="156">
        <v>0</v>
      </c>
      <c r="J42" s="162">
        <v>666</v>
      </c>
      <c r="K42" s="162">
        <f>J42</f>
        <v>666</v>
      </c>
      <c r="L42" s="156">
        <v>100</v>
      </c>
      <c r="M42" s="163">
        <f>$K$42</f>
        <v>666</v>
      </c>
    </row>
    <row r="43" spans="1:14" ht="30" customHeight="1" thickBot="1" x14ac:dyDescent="0.3">
      <c r="A43" s="11"/>
      <c r="B43" s="860"/>
      <c r="C43" s="669" t="s">
        <v>293</v>
      </c>
      <c r="D43" s="109" t="s">
        <v>10</v>
      </c>
      <c r="E43" s="31"/>
      <c r="F43" s="64" t="s">
        <v>277</v>
      </c>
      <c r="G43" s="727" t="s">
        <v>291</v>
      </c>
      <c r="H43" s="550"/>
      <c r="I43" s="37"/>
      <c r="J43" s="37"/>
      <c r="K43" s="37"/>
      <c r="L43" s="37"/>
      <c r="M43" s="38"/>
    </row>
    <row r="44" spans="1:14" ht="8.25" customHeight="1" thickBot="1" x14ac:dyDescent="0.3"/>
    <row r="45" spans="1:14" ht="15.75" thickBot="1" x14ac:dyDescent="0.3">
      <c r="B45" s="861" t="s">
        <v>11</v>
      </c>
      <c r="C45" s="503" t="s">
        <v>30</v>
      </c>
      <c r="D45" s="90">
        <v>37384</v>
      </c>
      <c r="L45" s="127" t="s">
        <v>33</v>
      </c>
      <c r="M45" s="161">
        <v>34</v>
      </c>
    </row>
    <row r="46" spans="1:14" ht="15.75" thickBot="1" x14ac:dyDescent="0.3">
      <c r="B46" s="862"/>
      <c r="C46" s="503" t="s">
        <v>21</v>
      </c>
      <c r="D46" s="91">
        <v>77223</v>
      </c>
      <c r="L46" s="779"/>
      <c r="M46" s="161"/>
    </row>
    <row r="47" spans="1:14" ht="15.75" thickBot="1" x14ac:dyDescent="0.3">
      <c r="B47" s="862"/>
      <c r="C47" s="40" t="s">
        <v>14</v>
      </c>
      <c r="D47" s="90">
        <v>213109</v>
      </c>
      <c r="L47" s="127" t="s">
        <v>34</v>
      </c>
      <c r="M47" s="161">
        <v>680</v>
      </c>
    </row>
    <row r="48" spans="1:14" ht="15.75" thickBot="1" x14ac:dyDescent="0.3">
      <c r="B48" s="862"/>
      <c r="C48" s="78" t="s">
        <v>22</v>
      </c>
      <c r="D48" s="106">
        <v>64547</v>
      </c>
      <c r="L48" s="127" t="s">
        <v>35</v>
      </c>
      <c r="M48" s="161">
        <v>34</v>
      </c>
    </row>
    <row r="49" spans="2:13" x14ac:dyDescent="0.25">
      <c r="B49" s="862"/>
      <c r="C49" s="79" t="s">
        <v>31</v>
      </c>
      <c r="D49" s="92">
        <v>63881</v>
      </c>
    </row>
    <row r="50" spans="2:13" ht="15.75" thickBot="1" x14ac:dyDescent="0.3">
      <c r="B50" s="862"/>
      <c r="C50" s="80" t="s">
        <v>32</v>
      </c>
      <c r="D50" s="93">
        <v>666</v>
      </c>
    </row>
    <row r="51" spans="2:13" ht="15.75" thickBot="1" x14ac:dyDescent="0.3">
      <c r="B51" s="867"/>
      <c r="C51" s="77" t="s">
        <v>24</v>
      </c>
      <c r="D51" s="94">
        <v>392263</v>
      </c>
      <c r="K51" s="110"/>
      <c r="L51" s="112" t="s">
        <v>41</v>
      </c>
      <c r="M51" s="111">
        <v>24.19</v>
      </c>
    </row>
    <row r="52" spans="2:13" x14ac:dyDescent="0.25">
      <c r="B52" s="41"/>
    </row>
    <row r="53" spans="2:13" x14ac:dyDescent="0.25">
      <c r="B53" s="81"/>
    </row>
  </sheetData>
  <mergeCells count="12">
    <mergeCell ref="A19:A24"/>
    <mergeCell ref="A25:A30"/>
    <mergeCell ref="B42:B43"/>
    <mergeCell ref="B45:B51"/>
    <mergeCell ref="B34:B36"/>
    <mergeCell ref="A34:A35"/>
    <mergeCell ref="M15:M16"/>
    <mergeCell ref="A5:A11"/>
    <mergeCell ref="I15:I16"/>
    <mergeCell ref="J15:J16"/>
    <mergeCell ref="K15:K16"/>
    <mergeCell ref="L15:L16"/>
  </mergeCells>
  <conditionalFormatting sqref="P6">
    <cfRule type="cellIs" dxfId="355" priority="27" operator="equal">
      <formula>#REF!</formula>
    </cfRule>
  </conditionalFormatting>
  <conditionalFormatting sqref="P5">
    <cfRule type="cellIs" dxfId="354" priority="38" operator="equal">
      <formula>#REF!</formula>
    </cfRule>
  </conditionalFormatting>
  <conditionalFormatting sqref="F15 F5:F12">
    <cfRule type="cellIs" dxfId="353" priority="13" operator="equal">
      <formula>$P$4</formula>
    </cfRule>
    <cfRule type="cellIs" dxfId="352" priority="14" operator="equal">
      <formula>$P$6</formula>
    </cfRule>
  </conditionalFormatting>
  <conditionalFormatting sqref="F15 F5:F12">
    <cfRule type="cellIs" dxfId="351" priority="15" operator="equal">
      <formula>$P$5</formula>
    </cfRule>
  </conditionalFormatting>
  <conditionalFormatting sqref="F19:F30">
    <cfRule type="cellIs" dxfId="350" priority="10" operator="equal">
      <formula>$P$4</formula>
    </cfRule>
    <cfRule type="cellIs" dxfId="349" priority="11" operator="equal">
      <formula>$P$6</formula>
    </cfRule>
  </conditionalFormatting>
  <conditionalFormatting sqref="F19:F30">
    <cfRule type="cellIs" dxfId="348" priority="12" operator="equal">
      <formula>$P$5</formula>
    </cfRule>
  </conditionalFormatting>
  <conditionalFormatting sqref="F34:F39">
    <cfRule type="cellIs" dxfId="347" priority="7" operator="equal">
      <formula>$P$4</formula>
    </cfRule>
    <cfRule type="cellIs" dxfId="346" priority="8" operator="equal">
      <formula>$P$6</formula>
    </cfRule>
  </conditionalFormatting>
  <conditionalFormatting sqref="F34:F39">
    <cfRule type="cellIs" dxfId="345" priority="9" operator="equal">
      <formula>$P$5</formula>
    </cfRule>
  </conditionalFormatting>
  <conditionalFormatting sqref="F42:F43">
    <cfRule type="cellIs" dxfId="344" priority="4" operator="equal">
      <formula>$P$4</formula>
    </cfRule>
    <cfRule type="cellIs" dxfId="343" priority="5" operator="equal">
      <formula>$P$6</formula>
    </cfRule>
  </conditionalFormatting>
  <conditionalFormatting sqref="F42:F43">
    <cfRule type="cellIs" dxfId="342" priority="6" operator="equal">
      <formula>$P$5</formula>
    </cfRule>
  </conditionalFormatting>
  <dataValidations count="1">
    <dataValidation type="list" allowBlank="1" showInputMessage="1" showErrorMessage="1" sqref="F19:F30 F34:F39 F42:F43 F15 F5:F12">
      <formula1>Status</formula1>
    </dataValidation>
  </dataValidations>
  <pageMargins left="0.43307086614173229" right="0.43307086614173229" top="0.35433070866141736" bottom="0.35433070866141736" header="0.31496062992125984" footer="0.31496062992125984"/>
  <pageSetup paperSize="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D48" sqref="D48:D49"/>
    </sheetView>
  </sheetViews>
  <sheetFormatPr defaultRowHeight="15" x14ac:dyDescent="0.25"/>
  <cols>
    <col min="1" max="1" width="18.85546875" customWidth="1"/>
    <col min="2" max="2" width="52" customWidth="1"/>
    <col min="3" max="3" width="38.85546875" customWidth="1"/>
    <col min="4" max="4" width="45.140625" customWidth="1"/>
    <col min="5" max="5" width="8.140625" customWidth="1"/>
    <col min="6" max="6" width="25.8554687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363" t="s">
        <v>341</v>
      </c>
      <c r="K1" s="5"/>
      <c r="L1" s="5" t="s">
        <v>71</v>
      </c>
    </row>
    <row r="2" spans="1:16" ht="6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30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277</v>
      </c>
      <c r="F5" s="702" t="s">
        <v>309</v>
      </c>
      <c r="G5" s="464">
        <v>7.4999999999999997E-3</v>
      </c>
      <c r="H5" s="138">
        <v>1223</v>
      </c>
      <c r="I5" s="134">
        <v>0</v>
      </c>
      <c r="J5" s="131">
        <f>H5+I5</f>
        <v>1223</v>
      </c>
      <c r="K5" s="134">
        <v>100</v>
      </c>
      <c r="L5" s="132">
        <f>$J$5</f>
        <v>1223</v>
      </c>
      <c r="P5" t="s">
        <v>278</v>
      </c>
    </row>
    <row r="6" spans="1:16" ht="27.7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310</v>
      </c>
      <c r="G6" s="535"/>
      <c r="H6" s="416"/>
      <c r="I6" s="416"/>
      <c r="J6" s="416"/>
      <c r="K6" s="416"/>
      <c r="L6" s="417"/>
    </row>
    <row r="7" spans="1:16" ht="30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2.75" customHeight="1" x14ac:dyDescent="0.25">
      <c r="A11" s="10" t="s">
        <v>6</v>
      </c>
      <c r="B11" s="3" t="s">
        <v>128</v>
      </c>
      <c r="C11" s="899" t="s">
        <v>157</v>
      </c>
      <c r="D11" s="859" t="s">
        <v>425</v>
      </c>
      <c r="E11" s="194" t="s">
        <v>277</v>
      </c>
      <c r="F11" s="557"/>
      <c r="G11" s="576">
        <v>5.1000000000000004E-3</v>
      </c>
      <c r="H11" s="876">
        <v>795</v>
      </c>
      <c r="I11" s="878" t="s">
        <v>23</v>
      </c>
      <c r="J11" s="876">
        <f>H11</f>
        <v>795</v>
      </c>
      <c r="K11" s="878">
        <v>100</v>
      </c>
      <c r="L11" s="876">
        <f>$J$11</f>
        <v>795</v>
      </c>
    </row>
    <row r="12" spans="1:16" ht="40.5" customHeight="1" thickBot="1" x14ac:dyDescent="0.3">
      <c r="A12" s="426"/>
      <c r="B12" s="3" t="s">
        <v>246</v>
      </c>
      <c r="C12" s="866"/>
      <c r="D12" s="860"/>
      <c r="E12" s="194"/>
      <c r="F12" s="551"/>
      <c r="G12" s="415"/>
      <c r="H12" s="876"/>
      <c r="I12" s="878"/>
      <c r="J12" s="876"/>
      <c r="K12" s="878"/>
      <c r="L12" s="876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9.25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633">
        <v>5.0000000000000001E-3</v>
      </c>
      <c r="H15" s="435">
        <v>697</v>
      </c>
      <c r="I15" s="435">
        <v>712</v>
      </c>
      <c r="J15" s="510">
        <f>H15+I15</f>
        <v>1409</v>
      </c>
      <c r="K15" s="435">
        <v>100</v>
      </c>
      <c r="L15" s="511">
        <f>$J$15</f>
        <v>1409</v>
      </c>
    </row>
    <row r="16" spans="1:16" ht="28.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9.2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4.2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30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4.2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39.7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7" customHeight="1" x14ac:dyDescent="0.25">
      <c r="A22" s="920"/>
      <c r="B22" s="761" t="s">
        <v>48</v>
      </c>
      <c r="C22" s="759" t="s">
        <v>391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30.75" customHeight="1" x14ac:dyDescent="0.25">
      <c r="A23" s="918" t="s">
        <v>229</v>
      </c>
      <c r="B23" s="762" t="s">
        <v>261</v>
      </c>
      <c r="C23" s="752" t="s">
        <v>262</v>
      </c>
      <c r="D23" s="931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8.5" customHeight="1" thickBot="1" x14ac:dyDescent="0.3">
      <c r="A24" s="921"/>
      <c r="B24" s="685"/>
      <c r="C24" s="751" t="s">
        <v>264</v>
      </c>
      <c r="D24" s="923"/>
      <c r="E24" s="194"/>
      <c r="F24" s="557"/>
      <c r="G24" s="451"/>
      <c r="H24" s="427"/>
      <c r="I24" s="428"/>
      <c r="J24" s="427"/>
      <c r="K24" s="428"/>
      <c r="L24" s="417"/>
    </row>
    <row r="25" spans="1:12" ht="17.2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9.25" customHeight="1" x14ac:dyDescent="0.25">
      <c r="A28" s="25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7"/>
      <c r="G28" s="501">
        <v>8.8000000000000005E-3</v>
      </c>
      <c r="H28" s="138">
        <v>1060</v>
      </c>
      <c r="I28" s="134">
        <v>73</v>
      </c>
      <c r="J28" s="131">
        <f>H28+I28</f>
        <v>1133</v>
      </c>
      <c r="K28" s="134">
        <v>100</v>
      </c>
      <c r="L28" s="131">
        <f>$J$28</f>
        <v>1133</v>
      </c>
    </row>
    <row r="29" spans="1:12" ht="27.75" customHeight="1" thickBot="1" x14ac:dyDescent="0.3">
      <c r="A29" s="11"/>
      <c r="B29" s="860"/>
      <c r="C29" s="744" t="s">
        <v>363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7.7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39</v>
      </c>
      <c r="J32" s="101">
        <f>I32</f>
        <v>39</v>
      </c>
      <c r="K32" s="133">
        <v>100</v>
      </c>
      <c r="L32" s="102">
        <f>$J$32</f>
        <v>39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560" t="s">
        <v>291</v>
      </c>
      <c r="G33" s="638"/>
      <c r="H33" s="466"/>
      <c r="I33" s="467"/>
      <c r="J33" s="468"/>
      <c r="K33" s="467"/>
      <c r="L33" s="469"/>
    </row>
    <row r="34" spans="1:12" ht="4.5" customHeight="1" x14ac:dyDescent="0.25"/>
    <row r="35" spans="1:12" x14ac:dyDescent="0.25">
      <c r="B35" s="41"/>
      <c r="D35" s="223"/>
      <c r="E35" s="81"/>
      <c r="F35" s="81"/>
      <c r="G35" s="81"/>
    </row>
  </sheetData>
  <mergeCells count="14">
    <mergeCell ref="A5:A8"/>
    <mergeCell ref="C11:C12"/>
    <mergeCell ref="H11:H12"/>
    <mergeCell ref="I11:I12"/>
    <mergeCell ref="B28:B29"/>
    <mergeCell ref="D23:D24"/>
    <mergeCell ref="L11:L12"/>
    <mergeCell ref="A15:A20"/>
    <mergeCell ref="A21:A22"/>
    <mergeCell ref="A23:A24"/>
    <mergeCell ref="B32:B33"/>
    <mergeCell ref="J11:J12"/>
    <mergeCell ref="K11:K12"/>
    <mergeCell ref="D11:D12"/>
  </mergeCells>
  <conditionalFormatting sqref="E11">
    <cfRule type="cellIs" dxfId="122" priority="13" operator="equal">
      <formula>#REF!</formula>
    </cfRule>
    <cfRule type="cellIs" dxfId="121" priority="14" operator="equal">
      <formula>$P$5</formula>
    </cfRule>
    <cfRule type="cellIs" dxfId="120" priority="15" operator="equal">
      <formula>$P$4</formula>
    </cfRule>
  </conditionalFormatting>
  <conditionalFormatting sqref="E15:E24">
    <cfRule type="cellIs" dxfId="119" priority="10" operator="equal">
      <formula>#REF!</formula>
    </cfRule>
    <cfRule type="cellIs" dxfId="118" priority="11" operator="equal">
      <formula>$P$5</formula>
    </cfRule>
    <cfRule type="cellIs" dxfId="117" priority="12" operator="equal">
      <formula>$P$4</formula>
    </cfRule>
  </conditionalFormatting>
  <conditionalFormatting sqref="E28:E29">
    <cfRule type="cellIs" dxfId="116" priority="7" operator="equal">
      <formula>#REF!</formula>
    </cfRule>
    <cfRule type="cellIs" dxfId="115" priority="8" operator="equal">
      <formula>$P$5</formula>
    </cfRule>
    <cfRule type="cellIs" dxfId="114" priority="9" operator="equal">
      <formula>$P$4</formula>
    </cfRule>
  </conditionalFormatting>
  <conditionalFormatting sqref="E32:E33">
    <cfRule type="cellIs" dxfId="113" priority="4" operator="equal">
      <formula>#REF!</formula>
    </cfRule>
    <cfRule type="cellIs" dxfId="112" priority="5" operator="equal">
      <formula>$P$5</formula>
    </cfRule>
    <cfRule type="cellIs" dxfId="111" priority="6" operator="equal">
      <formula>$P$4</formula>
    </cfRule>
  </conditionalFormatting>
  <conditionalFormatting sqref="E5:E8">
    <cfRule type="cellIs" dxfId="110" priority="1" operator="equal">
      <formula>#REF!</formula>
    </cfRule>
    <cfRule type="cellIs" dxfId="109" priority="2" operator="equal">
      <formula>$P$5</formula>
    </cfRule>
    <cfRule type="cellIs" dxfId="108" priority="3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A35" sqref="A35:XFD42"/>
    </sheetView>
  </sheetViews>
  <sheetFormatPr defaultRowHeight="15" x14ac:dyDescent="0.25"/>
  <cols>
    <col min="1" max="1" width="22.7109375" customWidth="1"/>
    <col min="2" max="2" width="49" customWidth="1"/>
    <col min="3" max="3" width="41.5703125" customWidth="1"/>
    <col min="4" max="4" width="45.7109375" customWidth="1"/>
    <col min="5" max="5" width="8.140625" customWidth="1"/>
    <col min="6" max="6" width="25.5703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5.5703125" hidden="1" customWidth="1"/>
    <col min="16" max="16" width="0" hidden="1" customWidth="1"/>
  </cols>
  <sheetData>
    <row r="1" spans="1:16" ht="18" x14ac:dyDescent="0.25">
      <c r="A1" s="1" t="s">
        <v>342</v>
      </c>
      <c r="K1" s="5"/>
      <c r="L1" s="5" t="s">
        <v>71</v>
      </c>
    </row>
    <row r="2" spans="1:16" ht="3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39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9.2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277</v>
      </c>
      <c r="F5" s="702" t="s">
        <v>309</v>
      </c>
      <c r="G5" s="464">
        <v>7.4999999999999997E-3</v>
      </c>
      <c r="H5" s="138">
        <v>1223</v>
      </c>
      <c r="I5" s="134">
        <v>0</v>
      </c>
      <c r="J5" s="131">
        <f>H5+I5</f>
        <v>1223</v>
      </c>
      <c r="K5" s="134">
        <v>100</v>
      </c>
      <c r="L5" s="132">
        <f>$J$5</f>
        <v>1223</v>
      </c>
      <c r="P5" t="s">
        <v>278</v>
      </c>
    </row>
    <row r="6" spans="1:16" ht="27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310</v>
      </c>
      <c r="G6" s="535"/>
      <c r="H6" s="416"/>
      <c r="I6" s="416"/>
      <c r="J6" s="416"/>
      <c r="K6" s="416"/>
      <c r="L6" s="417"/>
    </row>
    <row r="7" spans="1:16" ht="27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21"/>
      <c r="B8" s="719" t="s">
        <v>244</v>
      </c>
      <c r="C8" s="716" t="s">
        <v>245</v>
      </c>
      <c r="D8" s="751" t="s">
        <v>155</v>
      </c>
      <c r="E8" s="194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0.5" customHeight="1" x14ac:dyDescent="0.25">
      <c r="A11" s="924" t="s">
        <v>6</v>
      </c>
      <c r="B11" s="3" t="s">
        <v>128</v>
      </c>
      <c r="C11" s="899" t="s">
        <v>157</v>
      </c>
      <c r="D11" s="859" t="s">
        <v>426</v>
      </c>
      <c r="E11" s="194" t="s">
        <v>277</v>
      </c>
      <c r="F11" s="557"/>
      <c r="G11" s="654">
        <v>3.3999999999999998E-3</v>
      </c>
      <c r="H11" s="936">
        <v>530</v>
      </c>
      <c r="I11" s="937" t="s">
        <v>23</v>
      </c>
      <c r="J11" s="936">
        <f>H11</f>
        <v>530</v>
      </c>
      <c r="K11" s="937">
        <v>100</v>
      </c>
      <c r="L11" s="936">
        <f>$J$11</f>
        <v>530</v>
      </c>
    </row>
    <row r="12" spans="1:16" ht="42.75" customHeight="1" thickBot="1" x14ac:dyDescent="0.3">
      <c r="A12" s="865"/>
      <c r="B12" s="3" t="s">
        <v>246</v>
      </c>
      <c r="C12" s="866"/>
      <c r="D12" s="860"/>
      <c r="E12" s="194"/>
      <c r="F12" s="551"/>
      <c r="G12" s="652"/>
      <c r="H12" s="933"/>
      <c r="I12" s="935"/>
      <c r="J12" s="933"/>
      <c r="K12" s="935"/>
      <c r="L12" s="933"/>
    </row>
    <row r="13" spans="1:16" ht="18" customHeight="1" thickBot="1" x14ac:dyDescent="0.3">
      <c r="A13" s="659" t="s">
        <v>7</v>
      </c>
      <c r="B13" s="660"/>
      <c r="C13" s="660"/>
      <c r="D13" s="660"/>
      <c r="E13" s="660"/>
      <c r="F13" s="66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30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556"/>
      <c r="G15" s="501">
        <v>5.0000000000000001E-3</v>
      </c>
      <c r="H15" s="134">
        <v>697</v>
      </c>
      <c r="I15" s="134">
        <v>712</v>
      </c>
      <c r="J15" s="131">
        <f>H15+I15</f>
        <v>1409</v>
      </c>
      <c r="K15" s="134">
        <v>100</v>
      </c>
      <c r="L15" s="132">
        <f>$J$15</f>
        <v>1409</v>
      </c>
    </row>
    <row r="16" spans="1:16" ht="28.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8.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8.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3.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1.2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7" customHeight="1" x14ac:dyDescent="0.25">
      <c r="A22" s="920"/>
      <c r="B22" s="761" t="s">
        <v>48</v>
      </c>
      <c r="C22" s="759" t="s">
        <v>391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8.5" customHeight="1" x14ac:dyDescent="0.25">
      <c r="A23" s="918" t="s">
        <v>229</v>
      </c>
      <c r="B23" s="931" t="s">
        <v>261</v>
      </c>
      <c r="C23" s="752" t="s">
        <v>262</v>
      </c>
      <c r="D23" s="931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9.25" customHeight="1" thickBot="1" x14ac:dyDescent="0.3">
      <c r="A24" s="921"/>
      <c r="B24" s="923"/>
      <c r="C24" s="751" t="s">
        <v>264</v>
      </c>
      <c r="D24" s="923"/>
      <c r="E24" s="64"/>
      <c r="F24" s="558"/>
      <c r="G24" s="451"/>
      <c r="H24" s="427"/>
      <c r="I24" s="428"/>
      <c r="J24" s="427"/>
      <c r="K24" s="428"/>
      <c r="L24" s="417"/>
    </row>
    <row r="25" spans="1:12" ht="18.7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9.25" customHeight="1" x14ac:dyDescent="0.25">
      <c r="A28" s="864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6"/>
      <c r="G28" s="455">
        <v>6.8999999999999999E-3</v>
      </c>
      <c r="H28" s="137">
        <v>831</v>
      </c>
      <c r="I28" s="133">
        <v>37</v>
      </c>
      <c r="J28" s="30">
        <f>H28+I28</f>
        <v>868</v>
      </c>
      <c r="K28" s="133">
        <v>100</v>
      </c>
      <c r="L28" s="30">
        <f>$J$28</f>
        <v>868</v>
      </c>
    </row>
    <row r="29" spans="1:12" ht="28.5" customHeight="1" thickBot="1" x14ac:dyDescent="0.3">
      <c r="A29" s="875"/>
      <c r="B29" s="860"/>
      <c r="C29" s="744" t="s">
        <v>364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8.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63" t="s">
        <v>277</v>
      </c>
      <c r="F32" s="642"/>
      <c r="G32" s="571">
        <v>0</v>
      </c>
      <c r="H32" s="133">
        <v>0</v>
      </c>
      <c r="I32" s="480">
        <v>20</v>
      </c>
      <c r="J32" s="480">
        <f>I32</f>
        <v>20</v>
      </c>
      <c r="K32" s="480">
        <v>100</v>
      </c>
      <c r="L32" s="102">
        <f>$J$32</f>
        <v>20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560" t="s">
        <v>291</v>
      </c>
      <c r="G33" s="638"/>
      <c r="H33" s="466"/>
      <c r="I33" s="467"/>
      <c r="J33" s="468"/>
      <c r="K33" s="467"/>
      <c r="L33" s="469"/>
    </row>
    <row r="34" spans="1:12" ht="3.75" customHeight="1" x14ac:dyDescent="0.25"/>
    <row r="35" spans="1:12" x14ac:dyDescent="0.25">
      <c r="B35" s="41"/>
      <c r="D35" s="223"/>
      <c r="E35" s="81"/>
      <c r="F35" s="81"/>
      <c r="G35" s="81"/>
    </row>
  </sheetData>
  <mergeCells count="17">
    <mergeCell ref="A5:A8"/>
    <mergeCell ref="C11:C12"/>
    <mergeCell ref="H11:H12"/>
    <mergeCell ref="I11:I12"/>
    <mergeCell ref="L11:L12"/>
    <mergeCell ref="K11:K12"/>
    <mergeCell ref="A15:A20"/>
    <mergeCell ref="A21:A22"/>
    <mergeCell ref="A23:A24"/>
    <mergeCell ref="B32:B33"/>
    <mergeCell ref="J11:J12"/>
    <mergeCell ref="B28:B29"/>
    <mergeCell ref="A28:A29"/>
    <mergeCell ref="A11:A12"/>
    <mergeCell ref="B23:B24"/>
    <mergeCell ref="D23:D24"/>
    <mergeCell ref="D11:D12"/>
  </mergeCells>
  <conditionalFormatting sqref="E15:E19">
    <cfRule type="cellIs" dxfId="107" priority="16" operator="equal">
      <formula>#REF!</formula>
    </cfRule>
    <cfRule type="cellIs" dxfId="106" priority="17" operator="equal">
      <formula>$P$5</formula>
    </cfRule>
    <cfRule type="cellIs" dxfId="105" priority="18" operator="equal">
      <formula>$P$4</formula>
    </cfRule>
  </conditionalFormatting>
  <conditionalFormatting sqref="E11">
    <cfRule type="cellIs" dxfId="104" priority="13" operator="equal">
      <formula>#REF!</formula>
    </cfRule>
    <cfRule type="cellIs" dxfId="103" priority="14" operator="equal">
      <formula>$P$5</formula>
    </cfRule>
    <cfRule type="cellIs" dxfId="102" priority="15" operator="equal">
      <formula>$P$4</formula>
    </cfRule>
  </conditionalFormatting>
  <conditionalFormatting sqref="E20:E24">
    <cfRule type="cellIs" dxfId="101" priority="10" operator="equal">
      <formula>#REF!</formula>
    </cfRule>
    <cfRule type="cellIs" dxfId="100" priority="11" operator="equal">
      <formula>$P$5</formula>
    </cfRule>
    <cfRule type="cellIs" dxfId="99" priority="12" operator="equal">
      <formula>$P$4</formula>
    </cfRule>
  </conditionalFormatting>
  <conditionalFormatting sqref="E28:E29">
    <cfRule type="cellIs" dxfId="98" priority="7" operator="equal">
      <formula>#REF!</formula>
    </cfRule>
    <cfRule type="cellIs" dxfId="97" priority="8" operator="equal">
      <formula>$P$5</formula>
    </cfRule>
    <cfRule type="cellIs" dxfId="96" priority="9" operator="equal">
      <formula>$P$4</formula>
    </cfRule>
  </conditionalFormatting>
  <conditionalFormatting sqref="E32:E33">
    <cfRule type="cellIs" dxfId="95" priority="4" operator="equal">
      <formula>#REF!</formula>
    </cfRule>
    <cfRule type="cellIs" dxfId="94" priority="5" operator="equal">
      <formula>$P$5</formula>
    </cfRule>
    <cfRule type="cellIs" dxfId="93" priority="6" operator="equal">
      <formula>$P$4</formula>
    </cfRule>
  </conditionalFormatting>
  <conditionalFormatting sqref="E5:E8">
    <cfRule type="cellIs" dxfId="92" priority="1" operator="equal">
      <formula>#REF!</formula>
    </cfRule>
    <cfRule type="cellIs" dxfId="91" priority="2" operator="equal">
      <formula>$P$5</formula>
    </cfRule>
    <cfRule type="cellIs" dxfId="90" priority="3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1" workbookViewId="0">
      <selection activeCell="A35" sqref="A35:XFD42"/>
    </sheetView>
  </sheetViews>
  <sheetFormatPr defaultRowHeight="15" x14ac:dyDescent="0.25"/>
  <cols>
    <col min="1" max="1" width="18.85546875" customWidth="1"/>
    <col min="2" max="2" width="49.5703125" customWidth="1"/>
    <col min="3" max="3" width="44.5703125" customWidth="1"/>
    <col min="4" max="4" width="44.140625" customWidth="1"/>
    <col min="5" max="5" width="8.140625" customWidth="1"/>
    <col min="6" max="6" width="27.710937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343</v>
      </c>
      <c r="K1" s="5"/>
      <c r="L1" s="5" t="s">
        <v>71</v>
      </c>
    </row>
    <row r="2" spans="1:16" ht="5.2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7.7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277</v>
      </c>
      <c r="F5" s="702" t="s">
        <v>309</v>
      </c>
      <c r="G5" s="464">
        <v>7.4999999999999997E-3</v>
      </c>
      <c r="H5" s="138">
        <v>1223</v>
      </c>
      <c r="I5" s="134">
        <v>0</v>
      </c>
      <c r="J5" s="131">
        <f>H5+I5</f>
        <v>1223</v>
      </c>
      <c r="K5" s="134">
        <v>100</v>
      </c>
      <c r="L5" s="132">
        <f>$J$5</f>
        <v>1223</v>
      </c>
      <c r="P5" t="s">
        <v>278</v>
      </c>
    </row>
    <row r="6" spans="1:16" ht="28.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310</v>
      </c>
      <c r="G6" s="535"/>
      <c r="H6" s="416"/>
      <c r="I6" s="416"/>
      <c r="J6" s="416"/>
      <c r="K6" s="416"/>
      <c r="L6" s="417"/>
    </row>
    <row r="7" spans="1:16" ht="27.7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42" customHeight="1" x14ac:dyDescent="0.25">
      <c r="A11" s="10" t="s">
        <v>6</v>
      </c>
      <c r="B11" s="3" t="s">
        <v>128</v>
      </c>
      <c r="C11" s="899" t="s">
        <v>157</v>
      </c>
      <c r="D11" s="859" t="s">
        <v>427</v>
      </c>
      <c r="E11" s="194" t="s">
        <v>277</v>
      </c>
      <c r="F11" s="557"/>
      <c r="G11" s="576">
        <v>1.2999999999999999E-3</v>
      </c>
      <c r="H11" s="876">
        <v>203</v>
      </c>
      <c r="I11" s="878" t="s">
        <v>23</v>
      </c>
      <c r="J11" s="876">
        <f>H11</f>
        <v>203</v>
      </c>
      <c r="K11" s="878">
        <v>100</v>
      </c>
      <c r="L11" s="876">
        <f>$J$11</f>
        <v>203</v>
      </c>
    </row>
    <row r="12" spans="1:16" ht="39.75" customHeight="1" thickBot="1" x14ac:dyDescent="0.3">
      <c r="A12" s="426"/>
      <c r="B12" s="3" t="s">
        <v>246</v>
      </c>
      <c r="C12" s="866"/>
      <c r="D12" s="860"/>
      <c r="E12" s="194"/>
      <c r="F12" s="551"/>
      <c r="G12" s="415"/>
      <c r="H12" s="876"/>
      <c r="I12" s="878"/>
      <c r="J12" s="876"/>
      <c r="K12" s="878"/>
      <c r="L12" s="876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8.5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455">
        <v>5.0000000000000001E-3</v>
      </c>
      <c r="H15" s="133">
        <v>697</v>
      </c>
      <c r="I15" s="133">
        <v>712</v>
      </c>
      <c r="J15" s="30">
        <f>H15+I15</f>
        <v>1409</v>
      </c>
      <c r="K15" s="133">
        <v>100</v>
      </c>
      <c r="L15" s="135">
        <f>J15</f>
        <v>1409</v>
      </c>
    </row>
    <row r="16" spans="1:16" ht="27.7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6.25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8.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1.2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8.5" customHeight="1" x14ac:dyDescent="0.25">
      <c r="A22" s="920"/>
      <c r="B22" s="761" t="s">
        <v>48</v>
      </c>
      <c r="C22" s="759" t="s">
        <v>260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40.5" customHeight="1" x14ac:dyDescent="0.25">
      <c r="A23" s="918" t="s">
        <v>229</v>
      </c>
      <c r="B23" s="762" t="s">
        <v>261</v>
      </c>
      <c r="C23" s="752" t="s">
        <v>262</v>
      </c>
      <c r="D23" s="718" t="s">
        <v>263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9.25" customHeight="1" thickBot="1" x14ac:dyDescent="0.3">
      <c r="A24" s="921"/>
      <c r="B24" s="685"/>
      <c r="C24" s="751" t="s">
        <v>264</v>
      </c>
      <c r="D24" s="684"/>
      <c r="E24" s="194"/>
      <c r="F24" s="557"/>
      <c r="G24" s="451"/>
      <c r="H24" s="427"/>
      <c r="I24" s="428"/>
      <c r="J24" s="427"/>
      <c r="K24" s="428"/>
      <c r="L24" s="417"/>
    </row>
    <row r="25" spans="1:12" ht="19.5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customHeight="1" x14ac:dyDescent="0.25">
      <c r="A28" s="25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7"/>
      <c r="G28" s="501">
        <v>2E-3</v>
      </c>
      <c r="H28" s="138">
        <v>241</v>
      </c>
      <c r="I28" s="134">
        <v>37</v>
      </c>
      <c r="J28" s="131">
        <f>H28+I28</f>
        <v>278</v>
      </c>
      <c r="K28" s="134">
        <v>100</v>
      </c>
      <c r="L28" s="131">
        <f>J28</f>
        <v>278</v>
      </c>
    </row>
    <row r="29" spans="1:12" ht="27.75" customHeight="1" thickBot="1" x14ac:dyDescent="0.3">
      <c r="A29" s="11"/>
      <c r="B29" s="860"/>
      <c r="C29" s="744" t="s">
        <v>365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8.5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20</v>
      </c>
      <c r="J32" s="101">
        <f>I32</f>
        <v>20</v>
      </c>
      <c r="K32" s="133">
        <v>100</v>
      </c>
      <c r="L32" s="102">
        <f>J32</f>
        <v>20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560" t="s">
        <v>291</v>
      </c>
      <c r="G33" s="638"/>
      <c r="H33" s="466"/>
      <c r="I33" s="467"/>
      <c r="J33" s="468"/>
      <c r="K33" s="467"/>
      <c r="L33" s="469"/>
    </row>
    <row r="34" spans="1:12" ht="3" customHeight="1" x14ac:dyDescent="0.25"/>
    <row r="35" spans="1:12" x14ac:dyDescent="0.25">
      <c r="B35" s="41"/>
      <c r="D35" s="223"/>
      <c r="E35" s="81"/>
      <c r="F35" s="81"/>
      <c r="G35" s="81"/>
    </row>
  </sheetData>
  <mergeCells count="13">
    <mergeCell ref="A5:A8"/>
    <mergeCell ref="C11:C12"/>
    <mergeCell ref="H11:H12"/>
    <mergeCell ref="I11:I12"/>
    <mergeCell ref="B28:B29"/>
    <mergeCell ref="L11:L12"/>
    <mergeCell ref="A15:A20"/>
    <mergeCell ref="A21:A22"/>
    <mergeCell ref="A23:A24"/>
    <mergeCell ref="B32:B33"/>
    <mergeCell ref="J11:J12"/>
    <mergeCell ref="K11:K12"/>
    <mergeCell ref="D11:D12"/>
  </mergeCells>
  <conditionalFormatting sqref="E11">
    <cfRule type="cellIs" dxfId="89" priority="13" operator="equal">
      <formula>#REF!</formula>
    </cfRule>
    <cfRule type="cellIs" dxfId="88" priority="14" operator="equal">
      <formula>$P$5</formula>
    </cfRule>
    <cfRule type="cellIs" dxfId="87" priority="15" operator="equal">
      <formula>$P$4</formula>
    </cfRule>
  </conditionalFormatting>
  <conditionalFormatting sqref="E15:E24">
    <cfRule type="cellIs" dxfId="86" priority="10" operator="equal">
      <formula>#REF!</formula>
    </cfRule>
    <cfRule type="cellIs" dxfId="85" priority="11" operator="equal">
      <formula>$P$5</formula>
    </cfRule>
    <cfRule type="cellIs" dxfId="84" priority="12" operator="equal">
      <formula>$P$4</formula>
    </cfRule>
  </conditionalFormatting>
  <conditionalFormatting sqref="E28:E29">
    <cfRule type="cellIs" dxfId="83" priority="7" operator="equal">
      <formula>#REF!</formula>
    </cfRule>
    <cfRule type="cellIs" dxfId="82" priority="8" operator="equal">
      <formula>$P$5</formula>
    </cfRule>
    <cfRule type="cellIs" dxfId="81" priority="9" operator="equal">
      <formula>$P$4</formula>
    </cfRule>
  </conditionalFormatting>
  <conditionalFormatting sqref="E32:E33">
    <cfRule type="cellIs" dxfId="80" priority="4" operator="equal">
      <formula>#REF!</formula>
    </cfRule>
    <cfRule type="cellIs" dxfId="79" priority="5" operator="equal">
      <formula>$P$5</formula>
    </cfRule>
    <cfRule type="cellIs" dxfId="78" priority="6" operator="equal">
      <formula>$P$4</formula>
    </cfRule>
  </conditionalFormatting>
  <conditionalFormatting sqref="E5:E8">
    <cfRule type="cellIs" dxfId="77" priority="1" operator="equal">
      <formula>#REF!</formula>
    </cfRule>
    <cfRule type="cellIs" dxfId="76" priority="2" operator="equal">
      <formula>$P$5</formula>
    </cfRule>
    <cfRule type="cellIs" dxfId="75" priority="3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5" workbookViewId="0">
      <selection activeCell="A35" sqref="A35:XFD42"/>
    </sheetView>
  </sheetViews>
  <sheetFormatPr defaultRowHeight="15" x14ac:dyDescent="0.25"/>
  <cols>
    <col min="1" max="1" width="18.85546875" customWidth="1"/>
    <col min="2" max="2" width="49.140625" customWidth="1"/>
    <col min="3" max="3" width="38.85546875" customWidth="1"/>
    <col min="4" max="4" width="46.85546875" customWidth="1"/>
    <col min="5" max="5" width="8.140625" customWidth="1"/>
    <col min="6" max="6" width="26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344</v>
      </c>
      <c r="K1" s="5"/>
      <c r="L1" s="5" t="s">
        <v>71</v>
      </c>
    </row>
    <row r="2" spans="1:16" ht="3.7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7.75" customHeight="1" x14ac:dyDescent="0.25">
      <c r="A5" s="925" t="s">
        <v>232</v>
      </c>
      <c r="B5" s="718" t="s">
        <v>233</v>
      </c>
      <c r="C5" s="712" t="s">
        <v>234</v>
      </c>
      <c r="D5" s="750" t="s">
        <v>235</v>
      </c>
      <c r="E5" s="194" t="s">
        <v>277</v>
      </c>
      <c r="F5" s="702" t="s">
        <v>309</v>
      </c>
      <c r="G5" s="477">
        <v>7.4999999999999997E-3</v>
      </c>
      <c r="H5" s="30">
        <v>1223</v>
      </c>
      <c r="I5" s="133">
        <v>0</v>
      </c>
      <c r="J5" s="137">
        <f>H5+I5</f>
        <v>1223</v>
      </c>
      <c r="K5" s="133">
        <v>100</v>
      </c>
      <c r="L5" s="135">
        <f>J5</f>
        <v>1223</v>
      </c>
      <c r="P5" t="s">
        <v>278</v>
      </c>
    </row>
    <row r="6" spans="1:16" ht="29.25" customHeight="1" x14ac:dyDescent="0.25">
      <c r="A6" s="918"/>
      <c r="B6" s="708" t="s">
        <v>238</v>
      </c>
      <c r="C6" s="708" t="s">
        <v>239</v>
      </c>
      <c r="D6" s="713" t="s">
        <v>240</v>
      </c>
      <c r="E6" s="194" t="s">
        <v>277</v>
      </c>
      <c r="F6" s="702" t="s">
        <v>310</v>
      </c>
      <c r="G6" s="535"/>
      <c r="H6" s="416"/>
      <c r="I6" s="416"/>
      <c r="J6" s="416"/>
      <c r="K6" s="416"/>
      <c r="L6" s="417"/>
    </row>
    <row r="7" spans="1:16" ht="27.75" customHeight="1" x14ac:dyDescent="0.25">
      <c r="A7" s="918"/>
      <c r="B7" s="709" t="s">
        <v>241</v>
      </c>
      <c r="C7" s="714" t="s">
        <v>242</v>
      </c>
      <c r="D7" s="715" t="s">
        <v>243</v>
      </c>
      <c r="E7" s="194" t="s">
        <v>277</v>
      </c>
      <c r="F7" s="702" t="s">
        <v>311</v>
      </c>
      <c r="G7" s="535"/>
      <c r="H7" s="416"/>
      <c r="I7" s="416"/>
      <c r="J7" s="416"/>
      <c r="K7" s="416"/>
      <c r="L7" s="417"/>
    </row>
    <row r="8" spans="1:16" ht="28.5" customHeight="1" thickBot="1" x14ac:dyDescent="0.3">
      <c r="A8" s="918"/>
      <c r="B8" s="718" t="s">
        <v>244</v>
      </c>
      <c r="C8" s="716" t="s">
        <v>245</v>
      </c>
      <c r="D8" s="751" t="s">
        <v>155</v>
      </c>
      <c r="E8" s="194"/>
      <c r="F8" s="702" t="s">
        <v>316</v>
      </c>
      <c r="G8" s="535"/>
      <c r="H8" s="416"/>
      <c r="I8" s="416"/>
      <c r="J8" s="416"/>
      <c r="K8" s="416"/>
      <c r="L8" s="417"/>
    </row>
    <row r="9" spans="1:16" ht="18" customHeight="1" thickBot="1" x14ac:dyDescent="0.3">
      <c r="A9" s="83" t="s">
        <v>21</v>
      </c>
      <c r="B9" s="84"/>
      <c r="C9" s="84"/>
      <c r="D9" s="84"/>
      <c r="E9" s="84"/>
      <c r="F9" s="85"/>
      <c r="G9" s="84"/>
      <c r="H9" s="84"/>
      <c r="I9" s="84"/>
      <c r="J9" s="84"/>
      <c r="K9" s="84"/>
      <c r="L9" s="85"/>
    </row>
    <row r="10" spans="1:16" ht="28.5" customHeight="1" thickBot="1" x14ac:dyDescent="0.3">
      <c r="A10" s="418" t="s">
        <v>0</v>
      </c>
      <c r="B10" s="419" t="s">
        <v>1</v>
      </c>
      <c r="C10" s="420" t="s">
        <v>18</v>
      </c>
      <c r="D10" s="419" t="s">
        <v>131</v>
      </c>
      <c r="E10" s="419" t="s">
        <v>19</v>
      </c>
      <c r="F10" s="421" t="s">
        <v>275</v>
      </c>
      <c r="G10" s="631" t="s">
        <v>46</v>
      </c>
      <c r="H10" s="419" t="s">
        <v>2</v>
      </c>
      <c r="I10" s="420" t="s">
        <v>3</v>
      </c>
      <c r="J10" s="419" t="s">
        <v>4</v>
      </c>
      <c r="K10" s="420" t="s">
        <v>5</v>
      </c>
      <c r="L10" s="421" t="s">
        <v>47</v>
      </c>
    </row>
    <row r="11" spans="1:16" ht="39" customHeight="1" x14ac:dyDescent="0.25">
      <c r="A11" s="10" t="s">
        <v>6</v>
      </c>
      <c r="B11" s="3" t="s">
        <v>128</v>
      </c>
      <c r="C11" s="899" t="s">
        <v>157</v>
      </c>
      <c r="D11" s="859" t="s">
        <v>428</v>
      </c>
      <c r="E11" s="194" t="s">
        <v>277</v>
      </c>
      <c r="F11" s="557"/>
      <c r="G11" s="650">
        <v>2.2599999999999999E-2</v>
      </c>
      <c r="H11" s="932">
        <v>3524</v>
      </c>
      <c r="I11" s="934" t="s">
        <v>23</v>
      </c>
      <c r="J11" s="932">
        <f>H11</f>
        <v>3524</v>
      </c>
      <c r="K11" s="934">
        <v>100</v>
      </c>
      <c r="L11" s="932">
        <f>J11</f>
        <v>3524</v>
      </c>
    </row>
    <row r="12" spans="1:16" ht="39.75" customHeight="1" thickBot="1" x14ac:dyDescent="0.3">
      <c r="A12" s="426"/>
      <c r="B12" s="3" t="s">
        <v>246</v>
      </c>
      <c r="C12" s="866"/>
      <c r="D12" s="860"/>
      <c r="E12" s="194"/>
      <c r="F12" s="551"/>
      <c r="G12" s="415"/>
      <c r="H12" s="876"/>
      <c r="I12" s="878"/>
      <c r="J12" s="876"/>
      <c r="K12" s="878"/>
      <c r="L12" s="876"/>
    </row>
    <row r="13" spans="1:16" ht="18" customHeight="1" thickBot="1" x14ac:dyDescent="0.3">
      <c r="A13" s="429" t="s">
        <v>7</v>
      </c>
      <c r="B13" s="430"/>
      <c r="C13" s="430"/>
      <c r="D13" s="430"/>
      <c r="E13" s="430"/>
      <c r="F13" s="431"/>
      <c r="G13" s="430"/>
      <c r="H13" s="430"/>
      <c r="I13" s="430"/>
      <c r="J13" s="430"/>
      <c r="K13" s="430"/>
      <c r="L13" s="431"/>
    </row>
    <row r="14" spans="1:16" ht="28.5" customHeight="1" thickBot="1" x14ac:dyDescent="0.3">
      <c r="A14" s="57" t="s">
        <v>0</v>
      </c>
      <c r="B14" s="58" t="s">
        <v>1</v>
      </c>
      <c r="C14" s="59" t="s">
        <v>15</v>
      </c>
      <c r="D14" s="58" t="s">
        <v>131</v>
      </c>
      <c r="E14" s="58" t="s">
        <v>19</v>
      </c>
      <c r="F14" s="60" t="s">
        <v>275</v>
      </c>
      <c r="G14" s="543" t="s">
        <v>46</v>
      </c>
      <c r="H14" s="432" t="s">
        <v>2</v>
      </c>
      <c r="I14" s="59" t="s">
        <v>3</v>
      </c>
      <c r="J14" s="58" t="s">
        <v>4</v>
      </c>
      <c r="K14" s="433" t="s">
        <v>5</v>
      </c>
      <c r="L14" s="60" t="s">
        <v>47</v>
      </c>
    </row>
    <row r="15" spans="1:16" ht="27" customHeight="1" x14ac:dyDescent="0.25">
      <c r="A15" s="917" t="s">
        <v>159</v>
      </c>
      <c r="B15" s="754" t="s">
        <v>247</v>
      </c>
      <c r="C15" s="754" t="s">
        <v>248</v>
      </c>
      <c r="D15" s="755" t="s">
        <v>249</v>
      </c>
      <c r="E15" s="194" t="s">
        <v>277</v>
      </c>
      <c r="F15" s="640"/>
      <c r="G15" s="501">
        <v>5.0000000000000001E-3</v>
      </c>
      <c r="H15" s="134">
        <v>697</v>
      </c>
      <c r="I15" s="138">
        <v>819</v>
      </c>
      <c r="J15" s="138">
        <v>1516</v>
      </c>
      <c r="K15" s="134">
        <v>100</v>
      </c>
      <c r="L15" s="132">
        <f>J15</f>
        <v>1516</v>
      </c>
    </row>
    <row r="16" spans="1:16" ht="29.25" customHeight="1" x14ac:dyDescent="0.25">
      <c r="A16" s="918"/>
      <c r="B16" s="718" t="s">
        <v>250</v>
      </c>
      <c r="C16" s="762" t="s">
        <v>251</v>
      </c>
      <c r="D16" s="718" t="s">
        <v>252</v>
      </c>
      <c r="E16" s="194" t="s">
        <v>277</v>
      </c>
      <c r="F16" s="557"/>
      <c r="G16" s="451"/>
      <c r="H16" s="427"/>
      <c r="I16" s="428"/>
      <c r="J16" s="427"/>
      <c r="K16" s="428"/>
      <c r="L16" s="417"/>
    </row>
    <row r="17" spans="1:12" ht="27" customHeight="1" x14ac:dyDescent="0.25">
      <c r="A17" s="918"/>
      <c r="B17" s="718" t="s">
        <v>93</v>
      </c>
      <c r="C17" s="752"/>
      <c r="D17" s="718" t="s">
        <v>253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15" customHeight="1" x14ac:dyDescent="0.25">
      <c r="A18" s="918"/>
      <c r="B18" s="683"/>
      <c r="C18" s="756" t="s">
        <v>254</v>
      </c>
      <c r="D18" s="683" t="s">
        <v>255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28.5" customHeight="1" x14ac:dyDescent="0.25">
      <c r="A19" s="918"/>
      <c r="B19" s="718" t="s">
        <v>95</v>
      </c>
      <c r="C19" s="762" t="s">
        <v>256</v>
      </c>
      <c r="D19" s="718" t="s">
        <v>257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15" customHeight="1" x14ac:dyDescent="0.25">
      <c r="A20" s="918"/>
      <c r="B20" s="760" t="s">
        <v>94</v>
      </c>
      <c r="C20" s="752" t="s">
        <v>102</v>
      </c>
      <c r="D20" s="684"/>
      <c r="E20" s="194"/>
      <c r="F20" s="557"/>
      <c r="G20" s="451"/>
      <c r="H20" s="427"/>
      <c r="I20" s="428"/>
      <c r="J20" s="427"/>
      <c r="K20" s="428"/>
      <c r="L20" s="417"/>
    </row>
    <row r="21" spans="1:12" ht="44.25" customHeight="1" x14ac:dyDescent="0.25">
      <c r="A21" s="919" t="s">
        <v>154</v>
      </c>
      <c r="B21" s="757" t="s">
        <v>76</v>
      </c>
      <c r="C21" s="758" t="s">
        <v>258</v>
      </c>
      <c r="D21" s="762" t="s">
        <v>259</v>
      </c>
      <c r="E21" s="194" t="s">
        <v>277</v>
      </c>
      <c r="F21" s="640"/>
      <c r="G21" s="451"/>
      <c r="H21" s="427"/>
      <c r="I21" s="428"/>
      <c r="J21" s="427"/>
      <c r="K21" s="428"/>
      <c r="L21" s="417"/>
    </row>
    <row r="22" spans="1:12" ht="29.25" customHeight="1" x14ac:dyDescent="0.25">
      <c r="A22" s="920"/>
      <c r="B22" s="761" t="s">
        <v>48</v>
      </c>
      <c r="C22" s="759" t="s">
        <v>260</v>
      </c>
      <c r="D22" s="683" t="s">
        <v>75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7.75" customHeight="1" x14ac:dyDescent="0.25">
      <c r="A23" s="918" t="s">
        <v>229</v>
      </c>
      <c r="B23" s="762" t="s">
        <v>261</v>
      </c>
      <c r="C23" s="752" t="s">
        <v>262</v>
      </c>
      <c r="D23" s="718" t="s">
        <v>378</v>
      </c>
      <c r="E23" s="194" t="s">
        <v>277</v>
      </c>
      <c r="F23" s="557"/>
      <c r="G23" s="451"/>
      <c r="H23" s="427"/>
      <c r="I23" s="428"/>
      <c r="J23" s="427"/>
      <c r="K23" s="428"/>
      <c r="L23" s="417"/>
    </row>
    <row r="24" spans="1:12" ht="27.75" customHeight="1" thickBot="1" x14ac:dyDescent="0.3">
      <c r="A24" s="921"/>
      <c r="B24" s="685"/>
      <c r="C24" s="751" t="s">
        <v>264</v>
      </c>
      <c r="D24" s="684"/>
      <c r="E24" s="194"/>
      <c r="F24" s="557"/>
      <c r="G24" s="451"/>
      <c r="H24" s="427"/>
      <c r="I24" s="428"/>
      <c r="J24" s="427"/>
      <c r="K24" s="428"/>
      <c r="L24" s="417"/>
    </row>
    <row r="25" spans="1:12" ht="27" customHeight="1" thickBot="1" x14ac:dyDescent="0.3">
      <c r="A25" s="45" t="s">
        <v>22</v>
      </c>
      <c r="B25" s="16"/>
      <c r="C25" s="17"/>
      <c r="D25" s="18"/>
      <c r="E25" s="19"/>
      <c r="F25" s="565"/>
      <c r="G25" s="19"/>
      <c r="H25" s="20"/>
      <c r="I25" s="20"/>
      <c r="J25" s="20"/>
      <c r="K25" s="20"/>
      <c r="L25" s="21"/>
    </row>
    <row r="26" spans="1:12" ht="17.25" customHeight="1" thickBot="1" x14ac:dyDescent="0.3">
      <c r="A26" s="200" t="s">
        <v>265</v>
      </c>
      <c r="B26" s="201"/>
      <c r="C26" s="201"/>
      <c r="D26" s="201"/>
      <c r="E26" s="201"/>
      <c r="F26" s="202"/>
      <c r="G26" s="201"/>
      <c r="H26" s="201"/>
      <c r="I26" s="201"/>
      <c r="J26" s="201"/>
      <c r="K26" s="201"/>
      <c r="L26" s="202"/>
    </row>
    <row r="27" spans="1:12" ht="27.75" customHeight="1" thickBot="1" x14ac:dyDescent="0.3">
      <c r="A27" s="203" t="s">
        <v>0</v>
      </c>
      <c r="B27" s="204" t="s">
        <v>1</v>
      </c>
      <c r="C27" s="205" t="s">
        <v>15</v>
      </c>
      <c r="D27" s="204" t="s">
        <v>131</v>
      </c>
      <c r="E27" s="206" t="s">
        <v>19</v>
      </c>
      <c r="F27" s="581" t="s">
        <v>275</v>
      </c>
      <c r="G27" s="206" t="s">
        <v>46</v>
      </c>
      <c r="H27" s="454" t="s">
        <v>2</v>
      </c>
      <c r="I27" s="205" t="s">
        <v>3</v>
      </c>
      <c r="J27" s="204" t="s">
        <v>4</v>
      </c>
      <c r="K27" s="205" t="s">
        <v>5</v>
      </c>
      <c r="L27" s="207" t="s">
        <v>47</v>
      </c>
    </row>
    <row r="28" spans="1:12" ht="27.75" customHeight="1" x14ac:dyDescent="0.25">
      <c r="A28" s="25" t="s">
        <v>266</v>
      </c>
      <c r="B28" s="859" t="s">
        <v>267</v>
      </c>
      <c r="C28" s="743" t="s">
        <v>181</v>
      </c>
      <c r="D28" s="193" t="s">
        <v>268</v>
      </c>
      <c r="E28" s="194" t="s">
        <v>277</v>
      </c>
      <c r="F28" s="556"/>
      <c r="G28" s="455">
        <v>2.69E-2</v>
      </c>
      <c r="H28" s="137">
        <v>3239</v>
      </c>
      <c r="I28" s="133">
        <v>333</v>
      </c>
      <c r="J28" s="137">
        <f>H28+I28</f>
        <v>3572</v>
      </c>
      <c r="K28" s="133">
        <v>100</v>
      </c>
      <c r="L28" s="30">
        <f>J28</f>
        <v>3572</v>
      </c>
    </row>
    <row r="29" spans="1:12" ht="28.5" customHeight="1" thickBot="1" x14ac:dyDescent="0.3">
      <c r="A29" s="11"/>
      <c r="B29" s="860"/>
      <c r="C29" s="744" t="s">
        <v>360</v>
      </c>
      <c r="D29" s="744" t="s">
        <v>270</v>
      </c>
      <c r="E29" s="64" t="s">
        <v>277</v>
      </c>
      <c r="F29" s="558"/>
      <c r="G29" s="636"/>
      <c r="H29" s="427"/>
      <c r="I29" s="427"/>
      <c r="J29" s="428"/>
      <c r="K29" s="427"/>
      <c r="L29" s="459"/>
    </row>
    <row r="30" spans="1:12" ht="16.5" thickBot="1" x14ac:dyDescent="0.3">
      <c r="A30" s="210" t="s">
        <v>271</v>
      </c>
      <c r="B30" s="211"/>
      <c r="C30" s="211"/>
      <c r="D30" s="211"/>
      <c r="E30" s="211"/>
      <c r="F30" s="212"/>
      <c r="G30" s="211"/>
      <c r="H30" s="211"/>
      <c r="I30" s="211"/>
      <c r="J30" s="211"/>
      <c r="K30" s="211"/>
      <c r="L30" s="212"/>
    </row>
    <row r="31" spans="1:12" ht="30" customHeight="1" thickBot="1" x14ac:dyDescent="0.3">
      <c r="A31" s="213" t="s">
        <v>0</v>
      </c>
      <c r="B31" s="214" t="s">
        <v>1</v>
      </c>
      <c r="C31" s="215" t="s">
        <v>15</v>
      </c>
      <c r="D31" s="214" t="s">
        <v>131</v>
      </c>
      <c r="E31" s="214" t="s">
        <v>19</v>
      </c>
      <c r="F31" s="216" t="s">
        <v>275</v>
      </c>
      <c r="G31" s="579" t="s">
        <v>46</v>
      </c>
      <c r="H31" s="460" t="s">
        <v>2</v>
      </c>
      <c r="I31" s="215" t="s">
        <v>3</v>
      </c>
      <c r="J31" s="214" t="s">
        <v>4</v>
      </c>
      <c r="K31" s="461" t="s">
        <v>5</v>
      </c>
      <c r="L31" s="216" t="s">
        <v>47</v>
      </c>
    </row>
    <row r="32" spans="1:12" ht="27" customHeight="1" x14ac:dyDescent="0.25">
      <c r="A32" s="10" t="s">
        <v>8</v>
      </c>
      <c r="B32" s="866" t="s">
        <v>9</v>
      </c>
      <c r="C32" s="668" t="s">
        <v>292</v>
      </c>
      <c r="D32" s="107" t="s">
        <v>20</v>
      </c>
      <c r="E32" s="194" t="s">
        <v>277</v>
      </c>
      <c r="F32" s="642"/>
      <c r="G32" s="571">
        <v>0</v>
      </c>
      <c r="H32" s="133">
        <v>0</v>
      </c>
      <c r="I32" s="101">
        <v>176</v>
      </c>
      <c r="J32" s="101">
        <f>I32</f>
        <v>176</v>
      </c>
      <c r="K32" s="133">
        <v>100</v>
      </c>
      <c r="L32" s="509">
        <f>J32</f>
        <v>176</v>
      </c>
    </row>
    <row r="33" spans="1:12" ht="27.75" customHeight="1" thickBot="1" x14ac:dyDescent="0.3">
      <c r="A33" s="11"/>
      <c r="B33" s="860"/>
      <c r="C33" s="669" t="s">
        <v>293</v>
      </c>
      <c r="D33" s="109" t="s">
        <v>10</v>
      </c>
      <c r="E33" s="64" t="s">
        <v>277</v>
      </c>
      <c r="F33" s="727" t="s">
        <v>291</v>
      </c>
      <c r="G33" s="638"/>
      <c r="H33" s="466"/>
      <c r="I33" s="467"/>
      <c r="J33" s="468"/>
      <c r="K33" s="467"/>
      <c r="L33" s="469"/>
    </row>
    <row r="34" spans="1:12" ht="6.75" customHeight="1" x14ac:dyDescent="0.25"/>
    <row r="35" spans="1:12" x14ac:dyDescent="0.25">
      <c r="B35" s="41"/>
      <c r="D35" s="223"/>
      <c r="E35" s="81"/>
      <c r="F35" s="81"/>
      <c r="G35" s="81"/>
    </row>
  </sheetData>
  <mergeCells count="13">
    <mergeCell ref="A5:A8"/>
    <mergeCell ref="C11:C12"/>
    <mergeCell ref="H11:H12"/>
    <mergeCell ref="I11:I12"/>
    <mergeCell ref="B28:B29"/>
    <mergeCell ref="L11:L12"/>
    <mergeCell ref="A15:A20"/>
    <mergeCell ref="A21:A22"/>
    <mergeCell ref="A23:A24"/>
    <mergeCell ref="B32:B33"/>
    <mergeCell ref="J11:J12"/>
    <mergeCell ref="K11:K12"/>
    <mergeCell ref="D11:D12"/>
  </mergeCells>
  <conditionalFormatting sqref="E11 E5:E8">
    <cfRule type="cellIs" dxfId="74" priority="10" operator="equal">
      <formula>#REF!</formula>
    </cfRule>
    <cfRule type="cellIs" dxfId="73" priority="11" operator="equal">
      <formula>$P$5</formula>
    </cfRule>
    <cfRule type="cellIs" dxfId="72" priority="12" operator="equal">
      <formula>$P$4</formula>
    </cfRule>
  </conditionalFormatting>
  <conditionalFormatting sqref="E32:E33">
    <cfRule type="cellIs" dxfId="71" priority="1" operator="equal">
      <formula>#REF!</formula>
    </cfRule>
    <cfRule type="cellIs" dxfId="70" priority="2" operator="equal">
      <formula>$P$5</formula>
    </cfRule>
    <cfRule type="cellIs" dxfId="69" priority="3" operator="equal">
      <formula>$P$4</formula>
    </cfRule>
  </conditionalFormatting>
  <conditionalFormatting sqref="E15:E24">
    <cfRule type="cellIs" dxfId="68" priority="7" operator="equal">
      <formula>#REF!</formula>
    </cfRule>
    <cfRule type="cellIs" dxfId="67" priority="8" operator="equal">
      <formula>$P$5</formula>
    </cfRule>
    <cfRule type="cellIs" dxfId="66" priority="9" operator="equal">
      <formula>$P$4</formula>
    </cfRule>
  </conditionalFormatting>
  <conditionalFormatting sqref="E28:E29">
    <cfRule type="cellIs" dxfId="65" priority="4" operator="equal">
      <formula>#REF!</formula>
    </cfRule>
    <cfRule type="cellIs" dxfId="64" priority="5" operator="equal">
      <formula>$P$5</formula>
    </cfRule>
    <cfRule type="cellIs" dxfId="63" priority="6" operator="equal">
      <formula>$P$4</formula>
    </cfRule>
  </conditionalFormatting>
  <dataValidations count="1">
    <dataValidation type="list" allowBlank="1" showInputMessage="1" showErrorMessage="1" sqref="E11 E15:E24 E28:E29 E32:E33 E5:E8">
      <formula1>$P$4:$P$5</formula1>
    </dataValidation>
  </dataValidations>
  <pageMargins left="0.7" right="0.7" top="0.75" bottom="0.75" header="0.3" footer="0.3"/>
  <pageSetup paperSize="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9" workbookViewId="0">
      <selection activeCell="A36" sqref="A36:XFD42"/>
    </sheetView>
  </sheetViews>
  <sheetFormatPr defaultRowHeight="15" x14ac:dyDescent="0.25"/>
  <cols>
    <col min="1" max="1" width="15.42578125" customWidth="1"/>
    <col min="2" max="2" width="49.42578125" customWidth="1"/>
    <col min="3" max="3" width="45.28515625" customWidth="1"/>
    <col min="4" max="4" width="48" customWidth="1"/>
    <col min="5" max="5" width="8.140625" customWidth="1"/>
    <col min="6" max="6" width="26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" hidden="1" customWidth="1"/>
    <col min="16" max="16" width="0" hidden="1" customWidth="1"/>
  </cols>
  <sheetData>
    <row r="1" spans="1:16" ht="18" x14ac:dyDescent="0.25">
      <c r="A1" s="1" t="s">
        <v>345</v>
      </c>
      <c r="K1" s="5"/>
      <c r="L1" s="5" t="s">
        <v>71</v>
      </c>
    </row>
    <row r="2" spans="1:16" ht="3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7.75" customHeight="1" x14ac:dyDescent="0.25">
      <c r="A5" s="938" t="s">
        <v>232</v>
      </c>
      <c r="B5" s="796" t="s">
        <v>233</v>
      </c>
      <c r="C5" s="142" t="s">
        <v>234</v>
      </c>
      <c r="D5" s="143" t="s">
        <v>235</v>
      </c>
      <c r="E5" s="740" t="s">
        <v>277</v>
      </c>
      <c r="F5" s="702" t="s">
        <v>309</v>
      </c>
      <c r="G5" s="477">
        <v>0.32300000000000001</v>
      </c>
      <c r="H5" s="137">
        <v>52656</v>
      </c>
      <c r="I5" s="137">
        <v>18000</v>
      </c>
      <c r="J5" s="137">
        <f>H5+I5</f>
        <v>70656</v>
      </c>
      <c r="K5" s="133">
        <v>50</v>
      </c>
      <c r="L5" s="135">
        <f>$K$5*$J$5/100</f>
        <v>35328</v>
      </c>
      <c r="P5" t="s">
        <v>278</v>
      </c>
    </row>
    <row r="6" spans="1:16" ht="39" customHeight="1" x14ac:dyDescent="0.25">
      <c r="A6" s="939"/>
      <c r="B6" s="414"/>
      <c r="C6" s="144" t="s">
        <v>236</v>
      </c>
      <c r="D6" s="752" t="s">
        <v>237</v>
      </c>
      <c r="E6" s="752" t="s">
        <v>277</v>
      </c>
      <c r="F6" s="720" t="s">
        <v>324</v>
      </c>
      <c r="G6" s="535"/>
      <c r="H6" s="416"/>
      <c r="I6" s="416"/>
      <c r="J6" s="416"/>
      <c r="K6" s="416"/>
      <c r="L6" s="417"/>
      <c r="P6" t="s">
        <v>279</v>
      </c>
    </row>
    <row r="7" spans="1:16" ht="27" customHeight="1" x14ac:dyDescent="0.25">
      <c r="A7" s="939"/>
      <c r="B7" s="512" t="s">
        <v>238</v>
      </c>
      <c r="C7" s="512" t="s">
        <v>239</v>
      </c>
      <c r="D7" s="372" t="s">
        <v>240</v>
      </c>
      <c r="E7" s="740" t="s">
        <v>277</v>
      </c>
      <c r="F7" s="702" t="s">
        <v>310</v>
      </c>
      <c r="G7" s="535"/>
      <c r="H7" s="416"/>
      <c r="I7" s="416"/>
      <c r="J7" s="416"/>
      <c r="K7" s="416"/>
      <c r="L7" s="417"/>
    </row>
    <row r="8" spans="1:16" ht="27.75" customHeight="1" x14ac:dyDescent="0.25">
      <c r="A8" s="939"/>
      <c r="B8" s="513" t="s">
        <v>241</v>
      </c>
      <c r="C8" s="514" t="s">
        <v>242</v>
      </c>
      <c r="D8" s="515" t="s">
        <v>243</v>
      </c>
      <c r="E8" s="740" t="s">
        <v>277</v>
      </c>
      <c r="F8" s="702" t="s">
        <v>311</v>
      </c>
      <c r="G8" s="535"/>
      <c r="H8" s="416"/>
      <c r="I8" s="416"/>
      <c r="J8" s="416"/>
      <c r="K8" s="416"/>
      <c r="L8" s="417"/>
    </row>
    <row r="9" spans="1:16" ht="29.25" customHeight="1" thickBot="1" x14ac:dyDescent="0.3">
      <c r="A9" s="939"/>
      <c r="B9" s="796" t="s">
        <v>244</v>
      </c>
      <c r="C9" s="516" t="s">
        <v>245</v>
      </c>
      <c r="D9" s="304" t="s">
        <v>155</v>
      </c>
      <c r="E9" s="740"/>
      <c r="F9" s="702" t="s">
        <v>316</v>
      </c>
      <c r="G9" s="535"/>
      <c r="H9" s="416"/>
      <c r="I9" s="416"/>
      <c r="J9" s="416"/>
      <c r="K9" s="416"/>
      <c r="L9" s="417"/>
    </row>
    <row r="10" spans="1:16" ht="18" customHeight="1" thickBot="1" x14ac:dyDescent="0.3">
      <c r="A10" s="83" t="s">
        <v>21</v>
      </c>
      <c r="B10" s="84"/>
      <c r="C10" s="84"/>
      <c r="D10" s="84"/>
      <c r="E10" s="84"/>
      <c r="F10" s="85"/>
      <c r="G10" s="84"/>
      <c r="H10" s="84"/>
      <c r="I10" s="84"/>
      <c r="J10" s="84"/>
      <c r="K10" s="84"/>
      <c r="L10" s="85"/>
    </row>
    <row r="11" spans="1:16" ht="28.5" customHeight="1" thickBot="1" x14ac:dyDescent="0.3">
      <c r="A11" s="418" t="s">
        <v>0</v>
      </c>
      <c r="B11" s="419" t="s">
        <v>1</v>
      </c>
      <c r="C11" s="420" t="s">
        <v>18</v>
      </c>
      <c r="D11" s="419" t="s">
        <v>131</v>
      </c>
      <c r="E11" s="419" t="s">
        <v>19</v>
      </c>
      <c r="F11" s="421" t="s">
        <v>275</v>
      </c>
      <c r="G11" s="631" t="s">
        <v>46</v>
      </c>
      <c r="H11" s="419" t="s">
        <v>2</v>
      </c>
      <c r="I11" s="420" t="s">
        <v>3</v>
      </c>
      <c r="J11" s="419" t="s">
        <v>4</v>
      </c>
      <c r="K11" s="420" t="s">
        <v>5</v>
      </c>
      <c r="L11" s="421" t="s">
        <v>47</v>
      </c>
    </row>
    <row r="12" spans="1:16" ht="41.25" customHeight="1" x14ac:dyDescent="0.25">
      <c r="A12" s="10" t="s">
        <v>6</v>
      </c>
      <c r="B12" s="3" t="s">
        <v>128</v>
      </c>
      <c r="C12" s="899" t="s">
        <v>157</v>
      </c>
      <c r="D12" s="859" t="s">
        <v>429</v>
      </c>
      <c r="E12" s="194" t="s">
        <v>277</v>
      </c>
      <c r="F12" s="557"/>
      <c r="G12" s="655">
        <v>6.9699999999999998E-2</v>
      </c>
      <c r="H12" s="470">
        <v>10869</v>
      </c>
      <c r="I12" s="499" t="s">
        <v>23</v>
      </c>
      <c r="J12" s="423">
        <f>H12</f>
        <v>10869</v>
      </c>
      <c r="K12" s="471">
        <v>100</v>
      </c>
      <c r="L12" s="425">
        <f>$J$12</f>
        <v>10869</v>
      </c>
    </row>
    <row r="13" spans="1:16" ht="41.25" customHeight="1" thickBot="1" x14ac:dyDescent="0.3">
      <c r="A13" s="426"/>
      <c r="B13" s="3" t="s">
        <v>246</v>
      </c>
      <c r="C13" s="866"/>
      <c r="D13" s="860"/>
      <c r="E13" s="194"/>
      <c r="F13" s="551"/>
      <c r="G13" s="535"/>
      <c r="H13" s="416"/>
      <c r="I13" s="427"/>
      <c r="J13" s="427"/>
      <c r="K13" s="428"/>
      <c r="L13" s="417"/>
    </row>
    <row r="14" spans="1:16" ht="18" customHeight="1" thickBot="1" x14ac:dyDescent="0.3">
      <c r="A14" s="429" t="s">
        <v>7</v>
      </c>
      <c r="B14" s="430"/>
      <c r="C14" s="430"/>
      <c r="D14" s="430"/>
      <c r="E14" s="430"/>
      <c r="F14" s="431"/>
      <c r="G14" s="430"/>
      <c r="H14" s="430"/>
      <c r="I14" s="430"/>
      <c r="J14" s="430"/>
      <c r="K14" s="430"/>
      <c r="L14" s="431"/>
    </row>
    <row r="15" spans="1:16" ht="28.5" customHeight="1" thickBot="1" x14ac:dyDescent="0.3">
      <c r="A15" s="57" t="s">
        <v>0</v>
      </c>
      <c r="B15" s="58" t="s">
        <v>1</v>
      </c>
      <c r="C15" s="59" t="s">
        <v>15</v>
      </c>
      <c r="D15" s="58" t="s">
        <v>131</v>
      </c>
      <c r="E15" s="58" t="s">
        <v>19</v>
      </c>
      <c r="F15" s="60" t="s">
        <v>275</v>
      </c>
      <c r="G15" s="543" t="s">
        <v>46</v>
      </c>
      <c r="H15" s="432" t="s">
        <v>2</v>
      </c>
      <c r="I15" s="59" t="s">
        <v>3</v>
      </c>
      <c r="J15" s="58" t="s">
        <v>4</v>
      </c>
      <c r="K15" s="433" t="s">
        <v>5</v>
      </c>
      <c r="L15" s="60" t="s">
        <v>47</v>
      </c>
    </row>
    <row r="16" spans="1:16" ht="28.5" customHeight="1" x14ac:dyDescent="0.25">
      <c r="A16" s="847" t="s">
        <v>159</v>
      </c>
      <c r="B16" s="763" t="s">
        <v>247</v>
      </c>
      <c r="C16" s="763" t="s">
        <v>248</v>
      </c>
      <c r="D16" s="341" t="s">
        <v>249</v>
      </c>
      <c r="E16" s="194" t="s">
        <v>277</v>
      </c>
      <c r="F16" s="640"/>
      <c r="G16" s="501">
        <v>0.11</v>
      </c>
      <c r="H16" s="138">
        <v>15235</v>
      </c>
      <c r="I16" s="134">
        <v>1566</v>
      </c>
      <c r="J16" s="472">
        <f>H16+I16</f>
        <v>16801</v>
      </c>
      <c r="K16" s="473">
        <v>50</v>
      </c>
      <c r="L16" s="474">
        <f>$J$16*$K$16/100</f>
        <v>8400.5</v>
      </c>
    </row>
    <row r="17" spans="1:12" ht="26.25" customHeight="1" x14ac:dyDescent="0.25">
      <c r="A17" s="865"/>
      <c r="B17" s="745" t="s">
        <v>250</v>
      </c>
      <c r="C17" s="748" t="s">
        <v>251</v>
      </c>
      <c r="D17" s="745" t="s">
        <v>252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27.75" customHeight="1" x14ac:dyDescent="0.25">
      <c r="A18" s="865"/>
      <c r="B18" s="745" t="s">
        <v>93</v>
      </c>
      <c r="C18" s="198"/>
      <c r="D18" s="745" t="s">
        <v>253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15" customHeight="1" x14ac:dyDescent="0.25">
      <c r="A19" s="865"/>
      <c r="B19" s="448"/>
      <c r="C19" s="764" t="s">
        <v>254</v>
      </c>
      <c r="D19" s="749" t="s">
        <v>255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27" customHeight="1" x14ac:dyDescent="0.25">
      <c r="A20" s="865"/>
      <c r="B20" s="745" t="s">
        <v>95</v>
      </c>
      <c r="C20" s="748" t="s">
        <v>256</v>
      </c>
      <c r="D20" s="745" t="s">
        <v>257</v>
      </c>
      <c r="E20" s="194" t="s">
        <v>277</v>
      </c>
      <c r="F20" s="557"/>
      <c r="G20" s="451"/>
      <c r="H20" s="427"/>
      <c r="I20" s="428"/>
      <c r="J20" s="427"/>
      <c r="K20" s="428"/>
      <c r="L20" s="417"/>
    </row>
    <row r="21" spans="1:12" ht="15" customHeight="1" x14ac:dyDescent="0.25">
      <c r="A21" s="865"/>
      <c r="B21" s="486" t="s">
        <v>94</v>
      </c>
      <c r="C21" s="740" t="s">
        <v>102</v>
      </c>
      <c r="D21" s="100"/>
      <c r="E21" s="194"/>
      <c r="F21" s="557"/>
      <c r="G21" s="451"/>
      <c r="H21" s="427"/>
      <c r="I21" s="428"/>
      <c r="J21" s="427"/>
      <c r="K21" s="428"/>
      <c r="L21" s="417"/>
    </row>
    <row r="22" spans="1:12" ht="39" customHeight="1" x14ac:dyDescent="0.25">
      <c r="A22" s="924" t="s">
        <v>154</v>
      </c>
      <c r="B22" s="169" t="s">
        <v>76</v>
      </c>
      <c r="C22" s="746" t="s">
        <v>258</v>
      </c>
      <c r="D22" s="748" t="s">
        <v>259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6.25" customHeight="1" x14ac:dyDescent="0.25">
      <c r="A23" s="894"/>
      <c r="B23" s="797" t="s">
        <v>48</v>
      </c>
      <c r="C23" s="89" t="s">
        <v>379</v>
      </c>
      <c r="D23" s="749" t="s">
        <v>75</v>
      </c>
      <c r="E23" s="194" t="s">
        <v>277</v>
      </c>
      <c r="F23" s="640"/>
      <c r="G23" s="451"/>
      <c r="H23" s="427"/>
      <c r="I23" s="428"/>
      <c r="J23" s="427"/>
      <c r="K23" s="428"/>
      <c r="L23" s="417"/>
    </row>
    <row r="24" spans="1:12" ht="27.75" customHeight="1" x14ac:dyDescent="0.25">
      <c r="A24" s="865" t="s">
        <v>229</v>
      </c>
      <c r="B24" s="899" t="s">
        <v>261</v>
      </c>
      <c r="C24" s="740" t="s">
        <v>262</v>
      </c>
      <c r="D24" s="899" t="s">
        <v>263</v>
      </c>
      <c r="E24" s="194" t="s">
        <v>277</v>
      </c>
      <c r="F24" s="557"/>
      <c r="G24" s="451"/>
      <c r="H24" s="427"/>
      <c r="I24" s="428"/>
      <c r="J24" s="427"/>
      <c r="K24" s="428"/>
      <c r="L24" s="417"/>
    </row>
    <row r="25" spans="1:12" ht="30" customHeight="1" thickBot="1" x14ac:dyDescent="0.3">
      <c r="A25" s="875"/>
      <c r="B25" s="860"/>
      <c r="C25" s="739" t="s">
        <v>264</v>
      </c>
      <c r="D25" s="860"/>
      <c r="E25" s="194"/>
      <c r="F25" s="557"/>
      <c r="G25" s="451"/>
      <c r="H25" s="427"/>
      <c r="I25" s="428"/>
      <c r="J25" s="427"/>
      <c r="K25" s="428"/>
      <c r="L25" s="417"/>
    </row>
    <row r="26" spans="1:12" ht="18" customHeight="1" thickBot="1" x14ac:dyDescent="0.3">
      <c r="A26" s="45" t="s">
        <v>22</v>
      </c>
      <c r="B26" s="16"/>
      <c r="C26" s="17"/>
      <c r="D26" s="18"/>
      <c r="E26" s="19"/>
      <c r="F26" s="565"/>
      <c r="G26" s="19"/>
      <c r="H26" s="20"/>
      <c r="I26" s="20"/>
      <c r="J26" s="20"/>
      <c r="K26" s="20"/>
      <c r="L26" s="21"/>
    </row>
    <row r="27" spans="1:12" ht="17.25" customHeight="1" thickBot="1" x14ac:dyDescent="0.3">
      <c r="A27" s="200" t="s">
        <v>265</v>
      </c>
      <c r="B27" s="201"/>
      <c r="C27" s="201"/>
      <c r="D27" s="201"/>
      <c r="E27" s="201"/>
      <c r="F27" s="202"/>
      <c r="G27" s="201"/>
      <c r="H27" s="201"/>
      <c r="I27" s="201"/>
      <c r="J27" s="201"/>
      <c r="K27" s="201"/>
      <c r="L27" s="202"/>
    </row>
    <row r="28" spans="1:12" ht="27.75" customHeight="1" thickBot="1" x14ac:dyDescent="0.3">
      <c r="A28" s="203" t="s">
        <v>0</v>
      </c>
      <c r="B28" s="204" t="s">
        <v>1</v>
      </c>
      <c r="C28" s="205" t="s">
        <v>15</v>
      </c>
      <c r="D28" s="204" t="s">
        <v>131</v>
      </c>
      <c r="E28" s="206" t="s">
        <v>19</v>
      </c>
      <c r="F28" s="581" t="s">
        <v>275</v>
      </c>
      <c r="G28" s="206" t="s">
        <v>46</v>
      </c>
      <c r="H28" s="454" t="s">
        <v>2</v>
      </c>
      <c r="I28" s="205" t="s">
        <v>3</v>
      </c>
      <c r="J28" s="204" t="s">
        <v>4</v>
      </c>
      <c r="K28" s="205" t="s">
        <v>5</v>
      </c>
      <c r="L28" s="207" t="s">
        <v>47</v>
      </c>
    </row>
    <row r="29" spans="1:12" ht="29.25" customHeight="1" x14ac:dyDescent="0.25">
      <c r="A29" s="25" t="s">
        <v>266</v>
      </c>
      <c r="B29" s="859" t="s">
        <v>267</v>
      </c>
      <c r="C29" s="743" t="s">
        <v>181</v>
      </c>
      <c r="D29" s="193" t="s">
        <v>268</v>
      </c>
      <c r="E29" s="194" t="s">
        <v>277</v>
      </c>
      <c r="F29" s="556"/>
      <c r="G29" s="632">
        <v>5.2200000000000003E-2</v>
      </c>
      <c r="H29" s="137">
        <v>6286</v>
      </c>
      <c r="I29" s="133">
        <v>371</v>
      </c>
      <c r="J29" s="456">
        <f>H29+I29</f>
        <v>6657</v>
      </c>
      <c r="K29" s="457">
        <v>100</v>
      </c>
      <c r="L29" s="458">
        <f>$J$29</f>
        <v>6657</v>
      </c>
    </row>
    <row r="30" spans="1:12" ht="27.75" customHeight="1" thickBot="1" x14ac:dyDescent="0.3">
      <c r="A30" s="11"/>
      <c r="B30" s="860"/>
      <c r="C30" s="744" t="s">
        <v>366</v>
      </c>
      <c r="D30" s="744" t="s">
        <v>270</v>
      </c>
      <c r="E30" s="64" t="s">
        <v>277</v>
      </c>
      <c r="F30" s="558"/>
      <c r="G30" s="636"/>
      <c r="H30" s="427"/>
      <c r="I30" s="427"/>
      <c r="J30" s="428"/>
      <c r="K30" s="427"/>
      <c r="L30" s="459"/>
    </row>
    <row r="31" spans="1:12" ht="16.5" thickBot="1" x14ac:dyDescent="0.3">
      <c r="A31" s="210" t="s">
        <v>271</v>
      </c>
      <c r="B31" s="211"/>
      <c r="C31" s="211"/>
      <c r="D31" s="211"/>
      <c r="E31" s="211"/>
      <c r="F31" s="212"/>
      <c r="G31" s="211"/>
      <c r="H31" s="211"/>
      <c r="I31" s="211"/>
      <c r="J31" s="211"/>
      <c r="K31" s="211"/>
      <c r="L31" s="212"/>
    </row>
    <row r="32" spans="1:12" ht="27.75" customHeight="1" thickBot="1" x14ac:dyDescent="0.3">
      <c r="A32" s="213" t="s">
        <v>0</v>
      </c>
      <c r="B32" s="214" t="s">
        <v>1</v>
      </c>
      <c r="C32" s="215" t="s">
        <v>15</v>
      </c>
      <c r="D32" s="214" t="s">
        <v>131</v>
      </c>
      <c r="E32" s="214" t="s">
        <v>19</v>
      </c>
      <c r="F32" s="216" t="s">
        <v>275</v>
      </c>
      <c r="G32" s="579" t="s">
        <v>46</v>
      </c>
      <c r="H32" s="214" t="s">
        <v>2</v>
      </c>
      <c r="I32" s="215" t="s">
        <v>3</v>
      </c>
      <c r="J32" s="214" t="s">
        <v>4</v>
      </c>
      <c r="K32" s="461" t="s">
        <v>5</v>
      </c>
      <c r="L32" s="216" t="s">
        <v>47</v>
      </c>
    </row>
    <row r="33" spans="1:12" ht="26.25" customHeight="1" x14ac:dyDescent="0.25">
      <c r="A33" s="10" t="s">
        <v>8</v>
      </c>
      <c r="B33" s="866" t="s">
        <v>9</v>
      </c>
      <c r="C33" s="668" t="s">
        <v>292</v>
      </c>
      <c r="D33" s="107" t="s">
        <v>20</v>
      </c>
      <c r="E33" s="194" t="s">
        <v>277</v>
      </c>
      <c r="F33" s="642"/>
      <c r="G33" s="656"/>
      <c r="H33" s="134">
        <v>0</v>
      </c>
      <c r="I33" s="462">
        <v>196</v>
      </c>
      <c r="J33" s="502">
        <f>I33</f>
        <v>196</v>
      </c>
      <c r="K33" s="457">
        <v>100</v>
      </c>
      <c r="L33" s="517">
        <f>$J$33</f>
        <v>196</v>
      </c>
    </row>
    <row r="34" spans="1:12" ht="27.75" customHeight="1" thickBot="1" x14ac:dyDescent="0.3">
      <c r="A34" s="11"/>
      <c r="B34" s="860"/>
      <c r="C34" s="669" t="s">
        <v>293</v>
      </c>
      <c r="D34" s="109" t="s">
        <v>10</v>
      </c>
      <c r="E34" s="64" t="s">
        <v>277</v>
      </c>
      <c r="F34" s="727" t="s">
        <v>291</v>
      </c>
      <c r="G34" s="638"/>
      <c r="H34" s="466"/>
      <c r="I34" s="467"/>
      <c r="J34" s="468"/>
      <c r="K34" s="467"/>
      <c r="L34" s="469"/>
    </row>
    <row r="35" spans="1:12" ht="4.5" customHeight="1" x14ac:dyDescent="0.25"/>
    <row r="36" spans="1:12" x14ac:dyDescent="0.25">
      <c r="B36" s="41"/>
      <c r="D36" s="235"/>
      <c r="E36" s="219"/>
      <c r="F36" s="219"/>
      <c r="G36" s="219"/>
    </row>
    <row r="37" spans="1:12" x14ac:dyDescent="0.25">
      <c r="B37" s="41"/>
      <c r="D37" s="223"/>
      <c r="E37" s="81"/>
      <c r="F37" s="81"/>
      <c r="G37" s="81"/>
    </row>
  </sheetData>
  <mergeCells count="10">
    <mergeCell ref="A5:A9"/>
    <mergeCell ref="C12:C13"/>
    <mergeCell ref="A16:A21"/>
    <mergeCell ref="A22:A23"/>
    <mergeCell ref="A24:A25"/>
    <mergeCell ref="B33:B34"/>
    <mergeCell ref="B29:B30"/>
    <mergeCell ref="B24:B25"/>
    <mergeCell ref="D12:D13"/>
    <mergeCell ref="D24:D25"/>
  </mergeCells>
  <conditionalFormatting sqref="E33:E34">
    <cfRule type="cellIs" dxfId="62" priority="4" operator="equal">
      <formula>$P$6</formula>
    </cfRule>
    <cfRule type="cellIs" dxfId="61" priority="5" operator="equal">
      <formula>$P$5</formula>
    </cfRule>
    <cfRule type="cellIs" dxfId="60" priority="6" operator="equal">
      <formula>$P$4</formula>
    </cfRule>
  </conditionalFormatting>
  <conditionalFormatting sqref="E12">
    <cfRule type="cellIs" dxfId="59" priority="13" operator="equal">
      <formula>$P$6</formula>
    </cfRule>
    <cfRule type="cellIs" dxfId="58" priority="14" operator="equal">
      <formula>$P$5</formula>
    </cfRule>
    <cfRule type="cellIs" dxfId="57" priority="15" operator="equal">
      <formula>$P$4</formula>
    </cfRule>
  </conditionalFormatting>
  <conditionalFormatting sqref="E16:E25">
    <cfRule type="cellIs" dxfId="56" priority="10" operator="equal">
      <formula>$P$6</formula>
    </cfRule>
    <cfRule type="cellIs" dxfId="55" priority="11" operator="equal">
      <formula>$P$5</formula>
    </cfRule>
    <cfRule type="cellIs" dxfId="54" priority="12" operator="equal">
      <formula>$P$4</formula>
    </cfRule>
  </conditionalFormatting>
  <conditionalFormatting sqref="E29:E30">
    <cfRule type="cellIs" dxfId="53" priority="7" operator="equal">
      <formula>$P$6</formula>
    </cfRule>
    <cfRule type="cellIs" dxfId="52" priority="8" operator="equal">
      <formula>$P$5</formula>
    </cfRule>
    <cfRule type="cellIs" dxfId="51" priority="9" operator="equal">
      <formula>$P$4</formula>
    </cfRule>
  </conditionalFormatting>
  <conditionalFormatting sqref="E5:E9">
    <cfRule type="cellIs" dxfId="50" priority="1" operator="equal">
      <formula>$P$6</formula>
    </cfRule>
    <cfRule type="cellIs" dxfId="49" priority="2" operator="equal">
      <formula>$P$5</formula>
    </cfRule>
    <cfRule type="cellIs" dxfId="48" priority="3" operator="equal">
      <formula>$P$4</formula>
    </cfRule>
  </conditionalFormatting>
  <dataValidations count="1">
    <dataValidation type="list" allowBlank="1" showInputMessage="1" showErrorMessage="1" sqref="E16:E25 E12 E33:E34 E29:E30 E5:E9">
      <formula1>$P$4:$P$6</formula1>
    </dataValidation>
  </dataValidations>
  <pageMargins left="0.70866141732283472" right="0.70866141732283472" top="0.55118110236220474" bottom="0.55118110236220474" header="0.31496062992125984" footer="0.31496062992125984"/>
  <pageSetup paperSize="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A36" sqref="A36:XFD44"/>
    </sheetView>
  </sheetViews>
  <sheetFormatPr defaultRowHeight="15" x14ac:dyDescent="0.25"/>
  <cols>
    <col min="1" max="1" width="13.85546875" customWidth="1"/>
    <col min="2" max="2" width="50.42578125" customWidth="1"/>
    <col min="3" max="3" width="38.85546875" customWidth="1"/>
    <col min="4" max="4" width="48.7109375" customWidth="1"/>
    <col min="5" max="5" width="8.140625" customWidth="1"/>
    <col min="6" max="6" width="32.5703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363" t="s">
        <v>346</v>
      </c>
      <c r="K1" s="5"/>
      <c r="L1" s="5" t="s">
        <v>71</v>
      </c>
    </row>
    <row r="2" spans="1:16" ht="6.75" customHeight="1" thickBot="1" x14ac:dyDescent="0.3"/>
    <row r="3" spans="1:16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28.5" customHeight="1" x14ac:dyDescent="0.25">
      <c r="A5" s="938" t="s">
        <v>232</v>
      </c>
      <c r="B5" s="796" t="s">
        <v>233</v>
      </c>
      <c r="C5" s="142" t="s">
        <v>234</v>
      </c>
      <c r="D5" s="143" t="s">
        <v>235</v>
      </c>
      <c r="E5" s="740" t="s">
        <v>277</v>
      </c>
      <c r="F5" s="711" t="s">
        <v>309</v>
      </c>
      <c r="G5" s="477">
        <v>0.2</v>
      </c>
      <c r="H5" s="137">
        <v>32603</v>
      </c>
      <c r="I5" s="137">
        <v>9000</v>
      </c>
      <c r="J5" s="137">
        <f>H5+I5</f>
        <v>41603</v>
      </c>
      <c r="K5" s="133">
        <v>50</v>
      </c>
      <c r="L5" s="135">
        <f>$K$5*$J$5/100</f>
        <v>20801.5</v>
      </c>
      <c r="P5" t="s">
        <v>278</v>
      </c>
    </row>
    <row r="6" spans="1:16" ht="30" customHeight="1" x14ac:dyDescent="0.25">
      <c r="A6" s="939"/>
      <c r="B6" s="414"/>
      <c r="C6" s="144" t="s">
        <v>236</v>
      </c>
      <c r="D6" s="752" t="s">
        <v>237</v>
      </c>
      <c r="E6" s="740" t="s">
        <v>277</v>
      </c>
      <c r="F6" s="702" t="s">
        <v>396</v>
      </c>
      <c r="G6" s="535"/>
      <c r="H6" s="416"/>
      <c r="I6" s="416"/>
      <c r="J6" s="416"/>
      <c r="K6" s="416"/>
      <c r="L6" s="417"/>
      <c r="P6" t="s">
        <v>279</v>
      </c>
    </row>
    <row r="7" spans="1:16" ht="28.5" customHeight="1" x14ac:dyDescent="0.25">
      <c r="A7" s="939"/>
      <c r="B7" s="512" t="s">
        <v>238</v>
      </c>
      <c r="C7" s="512" t="s">
        <v>239</v>
      </c>
      <c r="D7" s="372" t="s">
        <v>240</v>
      </c>
      <c r="E7" s="740" t="s">
        <v>277</v>
      </c>
      <c r="F7" s="702" t="s">
        <v>310</v>
      </c>
      <c r="G7" s="535"/>
      <c r="H7" s="416"/>
      <c r="I7" s="416"/>
      <c r="J7" s="416"/>
      <c r="K7" s="416"/>
      <c r="L7" s="417"/>
    </row>
    <row r="8" spans="1:16" ht="28.5" customHeight="1" x14ac:dyDescent="0.25">
      <c r="A8" s="939"/>
      <c r="B8" s="513" t="s">
        <v>241</v>
      </c>
      <c r="C8" s="514" t="s">
        <v>242</v>
      </c>
      <c r="D8" s="515" t="s">
        <v>243</v>
      </c>
      <c r="E8" s="740" t="s">
        <v>277</v>
      </c>
      <c r="F8" s="702" t="s">
        <v>311</v>
      </c>
      <c r="G8" s="535"/>
      <c r="H8" s="416"/>
      <c r="I8" s="416"/>
      <c r="J8" s="416"/>
      <c r="K8" s="416"/>
      <c r="L8" s="417"/>
    </row>
    <row r="9" spans="1:16" ht="30" customHeight="1" thickBot="1" x14ac:dyDescent="0.3">
      <c r="A9" s="939"/>
      <c r="B9" s="796" t="s">
        <v>244</v>
      </c>
      <c r="C9" s="516" t="s">
        <v>245</v>
      </c>
      <c r="D9" s="304" t="s">
        <v>155</v>
      </c>
      <c r="E9" s="740"/>
      <c r="F9" s="702" t="s">
        <v>312</v>
      </c>
      <c r="G9" s="535"/>
      <c r="H9" s="416"/>
      <c r="I9" s="416"/>
      <c r="J9" s="416"/>
      <c r="K9" s="416"/>
      <c r="L9" s="417"/>
    </row>
    <row r="10" spans="1:16" ht="18" customHeight="1" thickBot="1" x14ac:dyDescent="0.3">
      <c r="A10" s="83" t="s">
        <v>21</v>
      </c>
      <c r="B10" s="84"/>
      <c r="C10" s="84"/>
      <c r="D10" s="84"/>
      <c r="E10" s="84"/>
      <c r="F10" s="85"/>
      <c r="G10" s="84"/>
      <c r="H10" s="84"/>
      <c r="I10" s="84"/>
      <c r="J10" s="84"/>
      <c r="K10" s="84"/>
      <c r="L10" s="85"/>
    </row>
    <row r="11" spans="1:16" ht="28.5" customHeight="1" thickBot="1" x14ac:dyDescent="0.3">
      <c r="A11" s="418" t="s">
        <v>0</v>
      </c>
      <c r="B11" s="419" t="s">
        <v>1</v>
      </c>
      <c r="C11" s="420" t="s">
        <v>18</v>
      </c>
      <c r="D11" s="419" t="s">
        <v>131</v>
      </c>
      <c r="E11" s="419" t="s">
        <v>19</v>
      </c>
      <c r="F11" s="421"/>
      <c r="G11" s="631" t="s">
        <v>46</v>
      </c>
      <c r="H11" s="419" t="s">
        <v>2</v>
      </c>
      <c r="I11" s="420" t="s">
        <v>3</v>
      </c>
      <c r="J11" s="419" t="s">
        <v>4</v>
      </c>
      <c r="K11" s="420" t="s">
        <v>5</v>
      </c>
      <c r="L11" s="421" t="s">
        <v>47</v>
      </c>
    </row>
    <row r="12" spans="1:16" ht="41.25" customHeight="1" x14ac:dyDescent="0.25">
      <c r="A12" s="924" t="s">
        <v>6</v>
      </c>
      <c r="B12" s="3" t="s">
        <v>128</v>
      </c>
      <c r="C12" s="899" t="s">
        <v>157</v>
      </c>
      <c r="D12" s="859" t="s">
        <v>430</v>
      </c>
      <c r="E12" s="194" t="s">
        <v>277</v>
      </c>
      <c r="F12" s="557" t="s">
        <v>275</v>
      </c>
      <c r="G12" s="655">
        <v>7.8E-2</v>
      </c>
      <c r="H12" s="470">
        <v>12164</v>
      </c>
      <c r="I12" s="499" t="s">
        <v>23</v>
      </c>
      <c r="J12" s="423">
        <f>H12</f>
        <v>12164</v>
      </c>
      <c r="K12" s="471">
        <v>100</v>
      </c>
      <c r="L12" s="425">
        <f>$J$12</f>
        <v>12164</v>
      </c>
    </row>
    <row r="13" spans="1:16" ht="40.5" customHeight="1" thickBot="1" x14ac:dyDescent="0.3">
      <c r="A13" s="894"/>
      <c r="B13" s="3" t="s">
        <v>246</v>
      </c>
      <c r="C13" s="866"/>
      <c r="D13" s="860"/>
      <c r="E13" s="194"/>
      <c r="F13" s="551"/>
      <c r="G13" s="535"/>
      <c r="H13" s="416"/>
      <c r="I13" s="427"/>
      <c r="J13" s="427"/>
      <c r="K13" s="428"/>
      <c r="L13" s="417"/>
    </row>
    <row r="14" spans="1:16" ht="18" customHeight="1" thickBot="1" x14ac:dyDescent="0.3">
      <c r="A14" s="429" t="s">
        <v>7</v>
      </c>
      <c r="B14" s="430"/>
      <c r="C14" s="430"/>
      <c r="D14" s="430"/>
      <c r="E14" s="430"/>
      <c r="F14" s="431"/>
      <c r="G14" s="430"/>
      <c r="H14" s="430"/>
      <c r="I14" s="430"/>
      <c r="J14" s="430"/>
      <c r="K14" s="430"/>
      <c r="L14" s="431"/>
    </row>
    <row r="15" spans="1:16" ht="28.5" customHeight="1" thickBot="1" x14ac:dyDescent="0.3">
      <c r="A15" s="57" t="s">
        <v>0</v>
      </c>
      <c r="B15" s="58" t="s">
        <v>1</v>
      </c>
      <c r="C15" s="59" t="s">
        <v>15</v>
      </c>
      <c r="D15" s="58" t="s">
        <v>131</v>
      </c>
      <c r="E15" s="58" t="s">
        <v>19</v>
      </c>
      <c r="F15" s="60" t="s">
        <v>275</v>
      </c>
      <c r="G15" s="543" t="s">
        <v>46</v>
      </c>
      <c r="H15" s="432" t="s">
        <v>2</v>
      </c>
      <c r="I15" s="59" t="s">
        <v>3</v>
      </c>
      <c r="J15" s="58" t="s">
        <v>4</v>
      </c>
      <c r="K15" s="433" t="s">
        <v>5</v>
      </c>
      <c r="L15" s="60" t="s">
        <v>47</v>
      </c>
    </row>
    <row r="16" spans="1:16" ht="29.25" customHeight="1" x14ac:dyDescent="0.25">
      <c r="A16" s="847" t="s">
        <v>159</v>
      </c>
      <c r="B16" s="763" t="s">
        <v>247</v>
      </c>
      <c r="C16" s="763" t="s">
        <v>248</v>
      </c>
      <c r="D16" s="341" t="s">
        <v>249</v>
      </c>
      <c r="E16" s="194" t="s">
        <v>277</v>
      </c>
      <c r="F16" s="640"/>
      <c r="G16" s="501">
        <v>0.02</v>
      </c>
      <c r="H16" s="138">
        <v>2787</v>
      </c>
      <c r="I16" s="134">
        <v>285</v>
      </c>
      <c r="J16" s="472">
        <f>H16+I16</f>
        <v>3072</v>
      </c>
      <c r="K16" s="473">
        <v>50</v>
      </c>
      <c r="L16" s="474">
        <f>$J$16*$K$16/100</f>
        <v>1536</v>
      </c>
    </row>
    <row r="17" spans="1:12" ht="27.75" customHeight="1" x14ac:dyDescent="0.25">
      <c r="A17" s="865"/>
      <c r="B17" s="745" t="s">
        <v>250</v>
      </c>
      <c r="C17" s="748" t="s">
        <v>251</v>
      </c>
      <c r="D17" s="745" t="s">
        <v>252</v>
      </c>
      <c r="E17" s="194" t="s">
        <v>277</v>
      </c>
      <c r="F17" s="557"/>
      <c r="G17" s="451"/>
      <c r="H17" s="427"/>
      <c r="I17" s="428"/>
      <c r="J17" s="427"/>
      <c r="K17" s="428"/>
      <c r="L17" s="417"/>
    </row>
    <row r="18" spans="1:12" ht="27.75" customHeight="1" x14ac:dyDescent="0.25">
      <c r="A18" s="865"/>
      <c r="B18" s="745" t="s">
        <v>93</v>
      </c>
      <c r="C18" s="198"/>
      <c r="D18" s="745" t="s">
        <v>253</v>
      </c>
      <c r="E18" s="194" t="s">
        <v>277</v>
      </c>
      <c r="F18" s="557"/>
      <c r="G18" s="451"/>
      <c r="H18" s="427"/>
      <c r="I18" s="428"/>
      <c r="J18" s="427"/>
      <c r="K18" s="428"/>
      <c r="L18" s="417"/>
    </row>
    <row r="19" spans="1:12" ht="17.25" customHeight="1" x14ac:dyDescent="0.25">
      <c r="A19" s="865"/>
      <c r="B19" s="448"/>
      <c r="C19" s="764" t="s">
        <v>254</v>
      </c>
      <c r="D19" s="749" t="s">
        <v>255</v>
      </c>
      <c r="E19" s="194" t="s">
        <v>277</v>
      </c>
      <c r="F19" s="557"/>
      <c r="G19" s="451"/>
      <c r="H19" s="427"/>
      <c r="I19" s="428"/>
      <c r="J19" s="427"/>
      <c r="K19" s="428"/>
      <c r="L19" s="417"/>
    </row>
    <row r="20" spans="1:12" ht="26.25" customHeight="1" x14ac:dyDescent="0.25">
      <c r="A20" s="865"/>
      <c r="B20" s="745" t="s">
        <v>395</v>
      </c>
      <c r="C20" s="748" t="s">
        <v>256</v>
      </c>
      <c r="D20" s="745" t="s">
        <v>257</v>
      </c>
      <c r="E20" s="194" t="s">
        <v>277</v>
      </c>
      <c r="F20" s="557"/>
      <c r="G20" s="451"/>
      <c r="H20" s="427"/>
      <c r="I20" s="428"/>
      <c r="J20" s="427"/>
      <c r="K20" s="428"/>
      <c r="L20" s="417"/>
    </row>
    <row r="21" spans="1:12" ht="17.25" customHeight="1" x14ac:dyDescent="0.25">
      <c r="A21" s="865"/>
      <c r="B21" s="486" t="s">
        <v>94</v>
      </c>
      <c r="C21" s="740" t="s">
        <v>102</v>
      </c>
      <c r="D21" s="100"/>
      <c r="E21" s="194"/>
      <c r="F21" s="557"/>
      <c r="G21" s="451"/>
      <c r="H21" s="427"/>
      <c r="I21" s="428"/>
      <c r="J21" s="427"/>
      <c r="K21" s="428"/>
      <c r="L21" s="417"/>
    </row>
    <row r="22" spans="1:12" ht="42" customHeight="1" x14ac:dyDescent="0.25">
      <c r="A22" s="924" t="s">
        <v>154</v>
      </c>
      <c r="B22" s="169" t="s">
        <v>76</v>
      </c>
      <c r="C22" s="746" t="s">
        <v>258</v>
      </c>
      <c r="D22" s="748" t="s">
        <v>259</v>
      </c>
      <c r="E22" s="194" t="s">
        <v>277</v>
      </c>
      <c r="F22" s="640"/>
      <c r="G22" s="451"/>
      <c r="H22" s="427"/>
      <c r="I22" s="428"/>
      <c r="J22" s="427"/>
      <c r="K22" s="428"/>
      <c r="L22" s="417"/>
    </row>
    <row r="23" spans="1:12" ht="28.5" customHeight="1" x14ac:dyDescent="0.25">
      <c r="A23" s="894"/>
      <c r="B23" s="797" t="s">
        <v>48</v>
      </c>
      <c r="C23" s="89" t="s">
        <v>391</v>
      </c>
      <c r="D23" s="749" t="s">
        <v>75</v>
      </c>
      <c r="E23" s="194" t="s">
        <v>277</v>
      </c>
      <c r="F23" s="640"/>
      <c r="G23" s="451"/>
      <c r="H23" s="427"/>
      <c r="I23" s="428"/>
      <c r="J23" s="427"/>
      <c r="K23" s="428"/>
      <c r="L23" s="417"/>
    </row>
    <row r="24" spans="1:12" ht="29.25" customHeight="1" x14ac:dyDescent="0.25">
      <c r="A24" s="865" t="s">
        <v>229</v>
      </c>
      <c r="B24" s="748" t="s">
        <v>261</v>
      </c>
      <c r="C24" s="740" t="s">
        <v>262</v>
      </c>
      <c r="D24" s="745" t="s">
        <v>378</v>
      </c>
      <c r="E24" s="194" t="s">
        <v>277</v>
      </c>
      <c r="F24" s="557"/>
      <c r="G24" s="451"/>
      <c r="H24" s="427"/>
      <c r="I24" s="428"/>
      <c r="J24" s="427"/>
      <c r="K24" s="428"/>
      <c r="L24" s="417"/>
    </row>
    <row r="25" spans="1:12" ht="30" customHeight="1" thickBot="1" x14ac:dyDescent="0.3">
      <c r="A25" s="875"/>
      <c r="B25" s="349"/>
      <c r="C25" s="739" t="s">
        <v>264</v>
      </c>
      <c r="D25" s="100"/>
      <c r="E25" s="194"/>
      <c r="F25" s="557"/>
      <c r="G25" s="451"/>
      <c r="H25" s="427"/>
      <c r="I25" s="428"/>
      <c r="J25" s="427"/>
      <c r="K25" s="428"/>
      <c r="L25" s="417"/>
    </row>
    <row r="26" spans="1:12" ht="18.75" customHeight="1" thickBot="1" x14ac:dyDescent="0.3">
      <c r="A26" s="45" t="s">
        <v>22</v>
      </c>
      <c r="B26" s="16"/>
      <c r="C26" s="17"/>
      <c r="D26" s="18"/>
      <c r="E26" s="19"/>
      <c r="F26" s="565"/>
      <c r="G26" s="19"/>
      <c r="H26" s="20"/>
      <c r="I26" s="20"/>
      <c r="J26" s="20"/>
      <c r="K26" s="20"/>
      <c r="L26" s="21"/>
    </row>
    <row r="27" spans="1:12" ht="17.25" customHeight="1" thickBot="1" x14ac:dyDescent="0.3">
      <c r="A27" s="200" t="s">
        <v>265</v>
      </c>
      <c r="B27" s="201"/>
      <c r="C27" s="201"/>
      <c r="D27" s="201"/>
      <c r="E27" s="201"/>
      <c r="F27" s="202"/>
      <c r="G27" s="201"/>
      <c r="H27" s="201"/>
      <c r="I27" s="201"/>
      <c r="J27" s="201"/>
      <c r="K27" s="201"/>
      <c r="L27" s="202"/>
    </row>
    <row r="28" spans="1:12" ht="27.75" customHeight="1" thickBot="1" x14ac:dyDescent="0.3">
      <c r="A28" s="203" t="s">
        <v>0</v>
      </c>
      <c r="B28" s="204" t="s">
        <v>1</v>
      </c>
      <c r="C28" s="205" t="s">
        <v>15</v>
      </c>
      <c r="D28" s="204" t="s">
        <v>131</v>
      </c>
      <c r="E28" s="206" t="s">
        <v>19</v>
      </c>
      <c r="F28" s="581" t="s">
        <v>275</v>
      </c>
      <c r="G28" s="206" t="s">
        <v>46</v>
      </c>
      <c r="H28" s="454" t="s">
        <v>2</v>
      </c>
      <c r="I28" s="205" t="s">
        <v>3</v>
      </c>
      <c r="J28" s="204" t="s">
        <v>4</v>
      </c>
      <c r="K28" s="205" t="s">
        <v>5</v>
      </c>
      <c r="L28" s="207" t="s">
        <v>47</v>
      </c>
    </row>
    <row r="29" spans="1:12" ht="28.5" customHeight="1" x14ac:dyDescent="0.25">
      <c r="A29" s="864" t="s">
        <v>266</v>
      </c>
      <c r="B29" s="859" t="s">
        <v>267</v>
      </c>
      <c r="C29" s="743" t="s">
        <v>181</v>
      </c>
      <c r="D29" s="193" t="s">
        <v>268</v>
      </c>
      <c r="E29" s="194" t="s">
        <v>277</v>
      </c>
      <c r="F29" s="556"/>
      <c r="G29" s="632">
        <v>6.9000000000000006E-2</v>
      </c>
      <c r="H29" s="137">
        <v>8309</v>
      </c>
      <c r="I29" s="133">
        <v>667</v>
      </c>
      <c r="J29" s="456">
        <f>H29+I29</f>
        <v>8976</v>
      </c>
      <c r="K29" s="457">
        <v>100</v>
      </c>
      <c r="L29" s="458">
        <f>$J$29</f>
        <v>8976</v>
      </c>
    </row>
    <row r="30" spans="1:12" ht="28.5" customHeight="1" thickBot="1" x14ac:dyDescent="0.3">
      <c r="A30" s="875"/>
      <c r="B30" s="860"/>
      <c r="C30" s="744" t="s">
        <v>269</v>
      </c>
      <c r="D30" s="744" t="s">
        <v>270</v>
      </c>
      <c r="E30" s="64" t="s">
        <v>277</v>
      </c>
      <c r="F30" s="558"/>
      <c r="G30" s="636"/>
      <c r="H30" s="427"/>
      <c r="I30" s="427"/>
      <c r="J30" s="428"/>
      <c r="K30" s="427"/>
      <c r="L30" s="459"/>
    </row>
    <row r="31" spans="1:12" ht="16.5" thickBot="1" x14ac:dyDescent="0.3">
      <c r="A31" s="210" t="s">
        <v>271</v>
      </c>
      <c r="B31" s="211"/>
      <c r="C31" s="211"/>
      <c r="D31" s="211"/>
      <c r="E31" s="211"/>
      <c r="F31" s="212"/>
      <c r="G31" s="211"/>
      <c r="H31" s="211"/>
      <c r="I31" s="211"/>
      <c r="J31" s="211"/>
      <c r="K31" s="211"/>
      <c r="L31" s="212"/>
    </row>
    <row r="32" spans="1:12" ht="30" customHeight="1" thickBot="1" x14ac:dyDescent="0.3">
      <c r="A32" s="213" t="s">
        <v>0</v>
      </c>
      <c r="B32" s="214" t="s">
        <v>1</v>
      </c>
      <c r="C32" s="215" t="s">
        <v>15</v>
      </c>
      <c r="D32" s="214" t="s">
        <v>131</v>
      </c>
      <c r="E32" s="214" t="s">
        <v>19</v>
      </c>
      <c r="F32" s="216" t="s">
        <v>275</v>
      </c>
      <c r="G32" s="579" t="s">
        <v>46</v>
      </c>
      <c r="H32" s="460" t="s">
        <v>2</v>
      </c>
      <c r="I32" s="215" t="s">
        <v>3</v>
      </c>
      <c r="J32" s="214" t="s">
        <v>4</v>
      </c>
      <c r="K32" s="461" t="s">
        <v>5</v>
      </c>
      <c r="L32" s="216" t="s">
        <v>47</v>
      </c>
    </row>
    <row r="33" spans="1:12" ht="28.5" customHeight="1" x14ac:dyDescent="0.25">
      <c r="A33" s="864" t="s">
        <v>8</v>
      </c>
      <c r="B33" s="866" t="s">
        <v>9</v>
      </c>
      <c r="C33" s="668" t="s">
        <v>292</v>
      </c>
      <c r="D33" s="107" t="s">
        <v>20</v>
      </c>
      <c r="E33" s="194" t="s">
        <v>277</v>
      </c>
      <c r="F33" s="642"/>
      <c r="G33" s="656"/>
      <c r="H33" s="134">
        <v>0</v>
      </c>
      <c r="I33" s="462">
        <v>362</v>
      </c>
      <c r="J33" s="502">
        <f>I33</f>
        <v>362</v>
      </c>
      <c r="K33" s="457">
        <v>100</v>
      </c>
      <c r="L33" s="517">
        <f>$J$33</f>
        <v>362</v>
      </c>
    </row>
    <row r="34" spans="1:12" ht="29.25" customHeight="1" thickBot="1" x14ac:dyDescent="0.3">
      <c r="A34" s="875"/>
      <c r="B34" s="860"/>
      <c r="C34" s="669" t="s">
        <v>293</v>
      </c>
      <c r="D34" s="109" t="s">
        <v>10</v>
      </c>
      <c r="E34" s="64" t="s">
        <v>277</v>
      </c>
      <c r="F34" s="727" t="s">
        <v>291</v>
      </c>
      <c r="G34" s="638"/>
      <c r="H34" s="466"/>
      <c r="I34" s="467"/>
      <c r="J34" s="468"/>
      <c r="K34" s="467"/>
      <c r="L34" s="469"/>
    </row>
    <row r="35" spans="1:12" ht="6.75" customHeight="1" x14ac:dyDescent="0.25"/>
  </sheetData>
  <mergeCells count="11">
    <mergeCell ref="D12:D13"/>
    <mergeCell ref="A5:A9"/>
    <mergeCell ref="C12:C13"/>
    <mergeCell ref="A16:A21"/>
    <mergeCell ref="A22:A23"/>
    <mergeCell ref="A12:A13"/>
    <mergeCell ref="A24:A25"/>
    <mergeCell ref="B33:B34"/>
    <mergeCell ref="B29:B30"/>
    <mergeCell ref="A29:A30"/>
    <mergeCell ref="A33:A34"/>
  </mergeCells>
  <conditionalFormatting sqref="E12">
    <cfRule type="cellIs" dxfId="47" priority="13" operator="equal">
      <formula>$P$6</formula>
    </cfRule>
    <cfRule type="cellIs" dxfId="46" priority="14" operator="equal">
      <formula>$P$5</formula>
    </cfRule>
    <cfRule type="cellIs" dxfId="45" priority="15" operator="equal">
      <formula>$P$4</formula>
    </cfRule>
  </conditionalFormatting>
  <conditionalFormatting sqref="E16:E25">
    <cfRule type="cellIs" dxfId="44" priority="10" operator="equal">
      <formula>$P$6</formula>
    </cfRule>
    <cfRule type="cellIs" dxfId="43" priority="11" operator="equal">
      <formula>$P$5</formula>
    </cfRule>
    <cfRule type="cellIs" dxfId="42" priority="12" operator="equal">
      <formula>$P$4</formula>
    </cfRule>
  </conditionalFormatting>
  <conditionalFormatting sqref="E29:E30">
    <cfRule type="cellIs" dxfId="41" priority="7" operator="equal">
      <formula>$P$6</formula>
    </cfRule>
    <cfRule type="cellIs" dxfId="40" priority="8" operator="equal">
      <formula>$P$5</formula>
    </cfRule>
    <cfRule type="cellIs" dxfId="39" priority="9" operator="equal">
      <formula>$P$4</formula>
    </cfRule>
  </conditionalFormatting>
  <conditionalFormatting sqref="E33:E34">
    <cfRule type="cellIs" dxfId="38" priority="4" operator="equal">
      <formula>$P$6</formula>
    </cfRule>
    <cfRule type="cellIs" dxfId="37" priority="5" operator="equal">
      <formula>$P$5</formula>
    </cfRule>
    <cfRule type="cellIs" dxfId="36" priority="6" operator="equal">
      <formula>$P$4</formula>
    </cfRule>
  </conditionalFormatting>
  <conditionalFormatting sqref="E5:E9">
    <cfRule type="cellIs" dxfId="35" priority="1" operator="equal">
      <formula>$P$6</formula>
    </cfRule>
    <cfRule type="cellIs" dxfId="34" priority="2" operator="equal">
      <formula>$P$5</formula>
    </cfRule>
    <cfRule type="cellIs" dxfId="33" priority="3" operator="equal">
      <formula>$P$4</formula>
    </cfRule>
  </conditionalFormatting>
  <dataValidations count="1">
    <dataValidation type="list" allowBlank="1" showInputMessage="1" showErrorMessage="1" sqref="E16:E25 E12 E33:E34 E29:E30 E5:E9">
      <formula1>$P$4:$P$6</formula1>
    </dataValidation>
  </dataValidations>
  <pageMargins left="0.70866141732283472" right="0.70866141732283472" top="0.55118110236220474" bottom="0.55118110236220474" header="0.31496062992125984" footer="0.31496062992125984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3" workbookViewId="0">
      <selection activeCell="F30" sqref="F30"/>
    </sheetView>
  </sheetViews>
  <sheetFormatPr defaultRowHeight="15" x14ac:dyDescent="0.25"/>
  <cols>
    <col min="1" max="1" width="19.42578125" customWidth="1"/>
    <col min="2" max="2" width="63.140625" customWidth="1"/>
    <col min="3" max="3" width="43.5703125" customWidth="1"/>
    <col min="4" max="4" width="46.28515625" customWidth="1"/>
    <col min="5" max="5" width="8.140625" customWidth="1"/>
    <col min="6" max="6" width="12.425781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3" max="14" width="0" hidden="1" customWidth="1"/>
    <col min="15" max="17" width="9.140625" hidden="1" customWidth="1"/>
    <col min="18" max="19" width="0" hidden="1" customWidth="1"/>
  </cols>
  <sheetData>
    <row r="1" spans="1:19" ht="18" x14ac:dyDescent="0.25">
      <c r="A1" s="1" t="s">
        <v>347</v>
      </c>
      <c r="K1" s="5"/>
      <c r="L1" s="5" t="s">
        <v>71</v>
      </c>
    </row>
    <row r="2" spans="1:19" ht="5.25" customHeight="1" thickBot="1" x14ac:dyDescent="0.3"/>
    <row r="3" spans="1:19" ht="14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  <c r="S3" s="110"/>
    </row>
    <row r="4" spans="1:19" ht="27.75" customHeight="1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  <c r="S4" s="110"/>
    </row>
    <row r="5" spans="1:19" ht="30" customHeight="1" x14ac:dyDescent="0.25">
      <c r="A5" s="941" t="s">
        <v>232</v>
      </c>
      <c r="B5" s="718" t="s">
        <v>233</v>
      </c>
      <c r="C5" s="712" t="s">
        <v>320</v>
      </c>
      <c r="D5" s="750" t="s">
        <v>321</v>
      </c>
      <c r="E5" s="194" t="s">
        <v>277</v>
      </c>
      <c r="F5" s="717" t="s">
        <v>319</v>
      </c>
      <c r="G5" s="646">
        <v>2.5000000000000001E-2</v>
      </c>
      <c r="H5" s="665">
        <v>4075</v>
      </c>
      <c r="I5" s="664">
        <v>0</v>
      </c>
      <c r="J5" s="507">
        <f>H5+I5</f>
        <v>4075</v>
      </c>
      <c r="K5" s="195">
        <v>50</v>
      </c>
      <c r="L5" s="474">
        <f>$J$5*K5/100</f>
        <v>2037.5</v>
      </c>
      <c r="P5" t="s">
        <v>278</v>
      </c>
      <c r="S5" s="110"/>
    </row>
    <row r="6" spans="1:19" ht="14.25" customHeight="1" x14ac:dyDescent="0.25">
      <c r="A6" s="928"/>
      <c r="B6" s="713" t="s">
        <v>322</v>
      </c>
      <c r="C6" s="713" t="s">
        <v>323</v>
      </c>
      <c r="D6" s="713"/>
      <c r="E6" s="194" t="s">
        <v>277</v>
      </c>
      <c r="F6" s="572"/>
      <c r="G6" s="535"/>
      <c r="H6" s="416"/>
      <c r="I6" s="416"/>
      <c r="J6" s="416"/>
      <c r="K6" s="416"/>
      <c r="L6" s="417"/>
      <c r="P6" t="s">
        <v>279</v>
      </c>
      <c r="S6" s="110"/>
    </row>
    <row r="7" spans="1:19" ht="30" customHeight="1" thickBot="1" x14ac:dyDescent="0.3">
      <c r="A7" s="928"/>
      <c r="B7" s="718" t="s">
        <v>244</v>
      </c>
      <c r="C7" s="716" t="s">
        <v>245</v>
      </c>
      <c r="D7" s="751" t="s">
        <v>155</v>
      </c>
      <c r="E7" s="194" t="s">
        <v>277</v>
      </c>
      <c r="F7" s="572"/>
      <c r="G7" s="535"/>
      <c r="H7" s="416"/>
      <c r="I7" s="416"/>
      <c r="J7" s="416"/>
      <c r="K7" s="416"/>
      <c r="L7" s="417"/>
      <c r="S7" s="110"/>
    </row>
    <row r="8" spans="1:19" ht="16.5" customHeight="1" thickBot="1" x14ac:dyDescent="0.3">
      <c r="A8" s="83" t="s">
        <v>21</v>
      </c>
      <c r="B8" s="84"/>
      <c r="C8" s="84"/>
      <c r="D8" s="84"/>
      <c r="E8" s="84"/>
      <c r="F8" s="85"/>
      <c r="G8" s="84"/>
      <c r="H8" s="84"/>
      <c r="I8" s="84"/>
      <c r="J8" s="84"/>
      <c r="K8" s="84"/>
      <c r="L8" s="85"/>
      <c r="S8" s="110"/>
    </row>
    <row r="9" spans="1:19" ht="28.5" customHeight="1" thickBot="1" x14ac:dyDescent="0.3">
      <c r="A9" s="418" t="s">
        <v>0</v>
      </c>
      <c r="B9" s="419" t="s">
        <v>1</v>
      </c>
      <c r="C9" s="420" t="s">
        <v>18</v>
      </c>
      <c r="D9" s="419" t="s">
        <v>131</v>
      </c>
      <c r="E9" s="419" t="s">
        <v>19</v>
      </c>
      <c r="F9" s="421" t="s">
        <v>275</v>
      </c>
      <c r="G9" s="631" t="s">
        <v>46</v>
      </c>
      <c r="H9" s="419" t="s">
        <v>2</v>
      </c>
      <c r="I9" s="420" t="s">
        <v>3</v>
      </c>
      <c r="J9" s="419" t="s">
        <v>4</v>
      </c>
      <c r="K9" s="420" t="s">
        <v>5</v>
      </c>
      <c r="L9" s="421" t="s">
        <v>47</v>
      </c>
      <c r="S9" s="110"/>
    </row>
    <row r="10" spans="1:19" ht="33" customHeight="1" x14ac:dyDescent="0.25">
      <c r="A10" s="924" t="s">
        <v>6</v>
      </c>
      <c r="B10" s="3" t="s">
        <v>128</v>
      </c>
      <c r="C10" s="899" t="s">
        <v>157</v>
      </c>
      <c r="D10" s="859" t="s">
        <v>431</v>
      </c>
      <c r="E10" s="194" t="s">
        <v>277</v>
      </c>
      <c r="F10" s="557"/>
      <c r="G10" s="632">
        <v>3.1899999999999998E-2</v>
      </c>
      <c r="H10" s="422">
        <v>4975</v>
      </c>
      <c r="I10" s="665" t="s">
        <v>23</v>
      </c>
      <c r="J10" s="423">
        <f>H10</f>
        <v>4975</v>
      </c>
      <c r="K10" s="424">
        <v>100</v>
      </c>
      <c r="L10" s="425">
        <f>$J$10</f>
        <v>4975</v>
      </c>
      <c r="S10" s="110"/>
    </row>
    <row r="11" spans="1:19" ht="30" customHeight="1" thickBot="1" x14ac:dyDescent="0.3">
      <c r="A11" s="894"/>
      <c r="B11" s="3" t="s">
        <v>246</v>
      </c>
      <c r="C11" s="866"/>
      <c r="D11" s="860"/>
      <c r="E11" s="194"/>
      <c r="F11" s="551"/>
      <c r="G11" s="535"/>
      <c r="H11" s="416"/>
      <c r="I11" s="427"/>
      <c r="J11" s="427"/>
      <c r="K11" s="428"/>
      <c r="L11" s="417"/>
      <c r="S11" s="110"/>
    </row>
    <row r="12" spans="1:19" ht="18" customHeight="1" thickBot="1" x14ac:dyDescent="0.3">
      <c r="A12" s="429" t="s">
        <v>7</v>
      </c>
      <c r="B12" s="430"/>
      <c r="C12" s="430"/>
      <c r="D12" s="430"/>
      <c r="E12" s="430"/>
      <c r="F12" s="431"/>
      <c r="G12" s="430"/>
      <c r="H12" s="430"/>
      <c r="I12" s="430"/>
      <c r="J12" s="430"/>
      <c r="K12" s="430"/>
      <c r="L12" s="431"/>
      <c r="S12" s="110"/>
    </row>
    <row r="13" spans="1:19" ht="28.5" customHeight="1" thickBot="1" x14ac:dyDescent="0.3">
      <c r="A13" s="697" t="s">
        <v>0</v>
      </c>
      <c r="B13" s="695" t="s">
        <v>1</v>
      </c>
      <c r="C13" s="696" t="s">
        <v>15</v>
      </c>
      <c r="D13" s="695" t="s">
        <v>131</v>
      </c>
      <c r="E13" s="695" t="s">
        <v>19</v>
      </c>
      <c r="F13" s="698" t="s">
        <v>275</v>
      </c>
      <c r="G13" s="543" t="s">
        <v>46</v>
      </c>
      <c r="H13" s="432" t="s">
        <v>2</v>
      </c>
      <c r="I13" s="59" t="s">
        <v>3</v>
      </c>
      <c r="J13" s="58" t="s">
        <v>4</v>
      </c>
      <c r="K13" s="433" t="s">
        <v>5</v>
      </c>
      <c r="L13" s="60" t="s">
        <v>47</v>
      </c>
      <c r="S13" s="110"/>
    </row>
    <row r="14" spans="1:19" ht="30" customHeight="1" x14ac:dyDescent="0.25">
      <c r="A14" s="929" t="s">
        <v>159</v>
      </c>
      <c r="B14" s="940" t="s">
        <v>247</v>
      </c>
      <c r="C14" s="765" t="s">
        <v>89</v>
      </c>
      <c r="D14" s="765" t="s">
        <v>300</v>
      </c>
      <c r="E14" s="699" t="s">
        <v>278</v>
      </c>
      <c r="F14" s="798" t="s">
        <v>325</v>
      </c>
      <c r="G14" s="633">
        <v>3.7999999999999999E-2</v>
      </c>
      <c r="H14" s="436">
        <v>5294</v>
      </c>
      <c r="I14" s="437">
        <v>0</v>
      </c>
      <c r="J14" s="438">
        <f>H14+I14</f>
        <v>5294</v>
      </c>
      <c r="K14" s="439">
        <v>50</v>
      </c>
      <c r="L14" s="440">
        <f>$J$14*$K$14/100</f>
        <v>2647</v>
      </c>
      <c r="S14" s="110"/>
    </row>
    <row r="15" spans="1:19" ht="41.25" customHeight="1" x14ac:dyDescent="0.25">
      <c r="A15" s="928"/>
      <c r="B15" s="940"/>
      <c r="C15" s="765" t="s">
        <v>299</v>
      </c>
      <c r="D15" s="765" t="s">
        <v>301</v>
      </c>
      <c r="E15" s="693"/>
      <c r="F15" s="799"/>
      <c r="G15" s="501"/>
      <c r="H15" s="138"/>
      <c r="I15" s="694"/>
      <c r="J15" s="472"/>
      <c r="K15" s="464"/>
      <c r="L15" s="474"/>
    </row>
    <row r="16" spans="1:19" ht="37.5" customHeight="1" x14ac:dyDescent="0.25">
      <c r="A16" s="928"/>
      <c r="B16" s="766" t="s">
        <v>304</v>
      </c>
      <c r="C16" s="767" t="s">
        <v>302</v>
      </c>
      <c r="D16" s="767" t="s">
        <v>303</v>
      </c>
      <c r="E16" s="693" t="s">
        <v>278</v>
      </c>
      <c r="F16" s="800" t="s">
        <v>325</v>
      </c>
      <c r="G16" s="655">
        <v>3.7999999999999999E-2</v>
      </c>
      <c r="H16" s="518">
        <v>5294</v>
      </c>
      <c r="I16" s="519">
        <v>463</v>
      </c>
      <c r="J16" s="520">
        <f>H16+I16</f>
        <v>5757</v>
      </c>
      <c r="K16" s="521">
        <v>50</v>
      </c>
      <c r="L16" s="522">
        <f>$J$16*$K$16/100</f>
        <v>2878.5</v>
      </c>
    </row>
    <row r="17" spans="1:12" ht="27.75" customHeight="1" x14ac:dyDescent="0.25">
      <c r="A17" s="928"/>
      <c r="B17" s="726" t="s">
        <v>95</v>
      </c>
      <c r="C17" s="730" t="s">
        <v>97</v>
      </c>
      <c r="D17" s="726"/>
      <c r="E17" s="693"/>
      <c r="F17" s="700"/>
      <c r="G17" s="600"/>
      <c r="H17" s="297"/>
      <c r="I17" s="445"/>
      <c r="J17" s="446"/>
      <c r="K17" s="447"/>
      <c r="L17" s="444"/>
    </row>
    <row r="18" spans="1:12" ht="42" customHeight="1" x14ac:dyDescent="0.25">
      <c r="A18" s="942"/>
      <c r="B18" s="149" t="s">
        <v>202</v>
      </c>
      <c r="C18" s="149" t="s">
        <v>168</v>
      </c>
      <c r="D18" s="149" t="s">
        <v>169</v>
      </c>
      <c r="E18" s="693"/>
      <c r="F18" s="700"/>
      <c r="G18" s="634"/>
      <c r="H18" s="449"/>
      <c r="I18" s="449"/>
      <c r="J18" s="449"/>
      <c r="K18" s="449"/>
      <c r="L18" s="450"/>
    </row>
    <row r="19" spans="1:12" ht="42" customHeight="1" x14ac:dyDescent="0.25">
      <c r="A19" s="943" t="s">
        <v>154</v>
      </c>
      <c r="B19" s="149" t="s">
        <v>76</v>
      </c>
      <c r="C19" s="149" t="s">
        <v>77</v>
      </c>
      <c r="D19" s="149" t="s">
        <v>78</v>
      </c>
      <c r="E19" s="693" t="s">
        <v>277</v>
      </c>
      <c r="F19" s="692"/>
      <c r="G19" s="635"/>
      <c r="H19" s="445"/>
      <c r="I19" s="447"/>
      <c r="J19" s="452"/>
      <c r="K19" s="447"/>
      <c r="L19" s="453"/>
    </row>
    <row r="20" spans="1:12" ht="29.25" customHeight="1" thickBot="1" x14ac:dyDescent="0.3">
      <c r="A20" s="928"/>
      <c r="B20" s="801" t="s">
        <v>48</v>
      </c>
      <c r="C20" s="768" t="s">
        <v>260</v>
      </c>
      <c r="D20" s="769" t="s">
        <v>75</v>
      </c>
      <c r="E20" s="691" t="s">
        <v>277</v>
      </c>
      <c r="F20" s="692"/>
      <c r="G20" s="451"/>
      <c r="H20" s="427"/>
      <c r="I20" s="428"/>
      <c r="J20" s="427"/>
      <c r="K20" s="428"/>
      <c r="L20" s="417"/>
    </row>
    <row r="21" spans="1:12" ht="18" customHeight="1" thickBot="1" x14ac:dyDescent="0.3">
      <c r="A21" s="45" t="s">
        <v>22</v>
      </c>
      <c r="B21" s="16"/>
      <c r="C21" s="17"/>
      <c r="D21" s="18"/>
      <c r="E21" s="19"/>
      <c r="F21" s="565"/>
      <c r="G21" s="19"/>
      <c r="H21" s="20"/>
      <c r="I21" s="20"/>
      <c r="J21" s="20"/>
      <c r="K21" s="20"/>
      <c r="L21" s="21"/>
    </row>
    <row r="22" spans="1:12" ht="17.25" customHeight="1" thickBot="1" x14ac:dyDescent="0.3">
      <c r="A22" s="200" t="s">
        <v>265</v>
      </c>
      <c r="B22" s="201"/>
      <c r="C22" s="201"/>
      <c r="D22" s="201"/>
      <c r="E22" s="201"/>
      <c r="F22" s="202"/>
      <c r="G22" s="201"/>
      <c r="H22" s="201"/>
      <c r="I22" s="201"/>
      <c r="J22" s="201"/>
      <c r="K22" s="201"/>
      <c r="L22" s="202"/>
    </row>
    <row r="23" spans="1:12" ht="27.75" customHeight="1" thickBot="1" x14ac:dyDescent="0.3">
      <c r="A23" s="203" t="s">
        <v>0</v>
      </c>
      <c r="B23" s="204" t="s">
        <v>1</v>
      </c>
      <c r="C23" s="205" t="s">
        <v>15</v>
      </c>
      <c r="D23" s="204" t="s">
        <v>131</v>
      </c>
      <c r="E23" s="206" t="s">
        <v>19</v>
      </c>
      <c r="F23" s="581" t="s">
        <v>275</v>
      </c>
      <c r="G23" s="206" t="s">
        <v>46</v>
      </c>
      <c r="H23" s="454" t="s">
        <v>2</v>
      </c>
      <c r="I23" s="205" t="s">
        <v>3</v>
      </c>
      <c r="J23" s="204" t="s">
        <v>4</v>
      </c>
      <c r="K23" s="205" t="s">
        <v>5</v>
      </c>
      <c r="L23" s="207" t="s">
        <v>47</v>
      </c>
    </row>
    <row r="24" spans="1:12" ht="27" hidden="1" customHeight="1" x14ac:dyDescent="0.25">
      <c r="A24" s="864" t="s">
        <v>266</v>
      </c>
      <c r="B24" s="859" t="s">
        <v>267</v>
      </c>
      <c r="C24" s="62" t="s">
        <v>181</v>
      </c>
      <c r="D24" s="673" t="s">
        <v>268</v>
      </c>
      <c r="E24" s="194"/>
      <c r="F24" s="622" t="s">
        <v>290</v>
      </c>
      <c r="G24" s="455">
        <v>0</v>
      </c>
      <c r="H24" s="137">
        <v>0</v>
      </c>
      <c r="I24" s="137">
        <v>0</v>
      </c>
      <c r="J24" s="456">
        <v>0</v>
      </c>
      <c r="K24" s="457">
        <v>100</v>
      </c>
      <c r="L24" s="458">
        <v>0</v>
      </c>
    </row>
    <row r="25" spans="1:12" ht="13.5" hidden="1" customHeight="1" x14ac:dyDescent="0.25">
      <c r="A25" s="865"/>
      <c r="B25" s="866"/>
      <c r="C25" s="747" t="s">
        <v>272</v>
      </c>
      <c r="D25" s="673" t="s">
        <v>270</v>
      </c>
      <c r="E25" s="194"/>
      <c r="F25" s="281" t="s">
        <v>290</v>
      </c>
      <c r="G25" s="657"/>
      <c r="H25" s="667"/>
      <c r="I25" s="523"/>
      <c r="J25" s="524"/>
      <c r="K25" s="525"/>
      <c r="L25" s="526"/>
    </row>
    <row r="26" spans="1:12" ht="30" customHeight="1" thickBot="1" x14ac:dyDescent="0.3">
      <c r="A26" s="676" t="s">
        <v>273</v>
      </c>
      <c r="B26" s="586" t="s">
        <v>183</v>
      </c>
      <c r="C26" s="627" t="s">
        <v>274</v>
      </c>
      <c r="D26" s="679" t="s">
        <v>274</v>
      </c>
      <c r="E26" s="670" t="s">
        <v>277</v>
      </c>
      <c r="F26" s="678"/>
      <c r="G26" s="658">
        <v>1.4999999999999999E-2</v>
      </c>
      <c r="H26" s="528">
        <v>1806</v>
      </c>
      <c r="I26" s="528">
        <v>3366</v>
      </c>
      <c r="J26" s="529">
        <f>H26+I26</f>
        <v>5172</v>
      </c>
      <c r="K26" s="468">
        <v>100</v>
      </c>
      <c r="L26" s="530">
        <f>$J$26</f>
        <v>5172</v>
      </c>
    </row>
    <row r="27" spans="1:12" ht="16.5" thickBot="1" x14ac:dyDescent="0.3">
      <c r="A27" s="210" t="s">
        <v>271</v>
      </c>
      <c r="B27" s="211"/>
      <c r="C27" s="211"/>
      <c r="D27" s="211"/>
      <c r="E27" s="211"/>
      <c r="F27" s="212"/>
      <c r="G27" s="211"/>
      <c r="H27" s="211"/>
      <c r="I27" s="211"/>
      <c r="J27" s="211"/>
      <c r="K27" s="211"/>
      <c r="L27" s="212"/>
    </row>
    <row r="28" spans="1:12" ht="28.5" customHeight="1" thickBot="1" x14ac:dyDescent="0.3">
      <c r="A28" s="213" t="s">
        <v>0</v>
      </c>
      <c r="B28" s="214" t="s">
        <v>1</v>
      </c>
      <c r="C28" s="215" t="s">
        <v>15</v>
      </c>
      <c r="D28" s="214" t="s">
        <v>131</v>
      </c>
      <c r="E28" s="214" t="s">
        <v>19</v>
      </c>
      <c r="F28" s="216" t="s">
        <v>275</v>
      </c>
      <c r="G28" s="579" t="s">
        <v>46</v>
      </c>
      <c r="H28" s="460" t="s">
        <v>2</v>
      </c>
      <c r="I28" s="215" t="s">
        <v>3</v>
      </c>
      <c r="J28" s="214" t="s">
        <v>4</v>
      </c>
      <c r="K28" s="461" t="s">
        <v>5</v>
      </c>
      <c r="L28" s="216" t="s">
        <v>47</v>
      </c>
    </row>
    <row r="29" spans="1:12" ht="30" customHeight="1" x14ac:dyDescent="0.25">
      <c r="A29" s="10" t="s">
        <v>8</v>
      </c>
      <c r="B29" s="866" t="s">
        <v>9</v>
      </c>
      <c r="C29" s="668" t="s">
        <v>292</v>
      </c>
      <c r="D29" s="107" t="s">
        <v>20</v>
      </c>
      <c r="E29" s="194" t="s">
        <v>277</v>
      </c>
      <c r="F29" s="642"/>
      <c r="G29" s="637">
        <v>0</v>
      </c>
      <c r="H29" s="134">
        <v>0</v>
      </c>
      <c r="I29" s="462">
        <v>20</v>
      </c>
      <c r="J29" s="463">
        <f>I29</f>
        <v>20</v>
      </c>
      <c r="K29" s="464">
        <v>100</v>
      </c>
      <c r="L29" s="465">
        <f>$J$29</f>
        <v>20</v>
      </c>
    </row>
    <row r="30" spans="1:12" ht="30.75" customHeight="1" thickBot="1" x14ac:dyDescent="0.3">
      <c r="A30" s="11"/>
      <c r="B30" s="860"/>
      <c r="C30" s="669" t="s">
        <v>293</v>
      </c>
      <c r="D30" s="109" t="s">
        <v>10</v>
      </c>
      <c r="E30" s="64" t="s">
        <v>277</v>
      </c>
      <c r="F30" s="727" t="s">
        <v>291</v>
      </c>
      <c r="G30" s="638"/>
      <c r="H30" s="466"/>
      <c r="I30" s="467"/>
      <c r="J30" s="468"/>
      <c r="K30" s="467"/>
      <c r="L30" s="469"/>
    </row>
    <row r="31" spans="1:12" ht="5.25" customHeight="1" x14ac:dyDescent="0.25"/>
    <row r="32" spans="1:12" x14ac:dyDescent="0.25">
      <c r="B32" s="41"/>
      <c r="D32" s="235"/>
      <c r="E32" s="219"/>
      <c r="F32" s="219"/>
      <c r="G32" s="219"/>
    </row>
    <row r="33" spans="2:7" x14ac:dyDescent="0.25">
      <c r="B33" s="41"/>
      <c r="D33" s="666"/>
      <c r="E33" s="81"/>
      <c r="F33" s="81"/>
      <c r="G33" s="81"/>
    </row>
  </sheetData>
  <mergeCells count="10">
    <mergeCell ref="D10:D11"/>
    <mergeCell ref="B29:B30"/>
    <mergeCell ref="B14:B15"/>
    <mergeCell ref="A5:A7"/>
    <mergeCell ref="C10:C11"/>
    <mergeCell ref="A14:A18"/>
    <mergeCell ref="A19:A20"/>
    <mergeCell ref="A24:A25"/>
    <mergeCell ref="B24:B25"/>
    <mergeCell ref="A10:A11"/>
  </mergeCells>
  <conditionalFormatting sqref="E29:E30 E14:E20">
    <cfRule type="cellIs" dxfId="32" priority="19" operator="equal">
      <formula>$P$6</formula>
    </cfRule>
    <cfRule type="cellIs" dxfId="31" priority="20" operator="equal">
      <formula>$P$5</formula>
    </cfRule>
    <cfRule type="cellIs" dxfId="30" priority="21" operator="equal">
      <formula>$P$4</formula>
    </cfRule>
  </conditionalFormatting>
  <conditionalFormatting sqref="E24:E26">
    <cfRule type="cellIs" dxfId="29" priority="16" operator="equal">
      <formula>$P$6</formula>
    </cfRule>
    <cfRule type="cellIs" dxfId="28" priority="17" operator="equal">
      <formula>$P$5</formula>
    </cfRule>
    <cfRule type="cellIs" dxfId="27" priority="18" operator="equal">
      <formula>$P$4</formula>
    </cfRule>
  </conditionalFormatting>
  <conditionalFormatting sqref="E10">
    <cfRule type="cellIs" dxfId="26" priority="10" operator="equal">
      <formula>$P$6</formula>
    </cfRule>
    <cfRule type="cellIs" dxfId="25" priority="11" operator="equal">
      <formula>$P$5</formula>
    </cfRule>
    <cfRule type="cellIs" dxfId="24" priority="12" operator="equal">
      <formula>$P$4</formula>
    </cfRule>
  </conditionalFormatting>
  <conditionalFormatting sqref="E5">
    <cfRule type="cellIs" dxfId="23" priority="1" operator="equal">
      <formula>$P$6</formula>
    </cfRule>
    <cfRule type="cellIs" dxfId="22" priority="2" operator="equal">
      <formula>$P$5</formula>
    </cfRule>
    <cfRule type="cellIs" dxfId="21" priority="3" operator="equal">
      <formula>$P$4</formula>
    </cfRule>
  </conditionalFormatting>
  <conditionalFormatting sqref="E6:E7">
    <cfRule type="cellIs" dxfId="20" priority="4" operator="equal">
      <formula>$P$6</formula>
    </cfRule>
    <cfRule type="cellIs" dxfId="19" priority="5" operator="equal">
      <formula>$P$5</formula>
    </cfRule>
    <cfRule type="cellIs" dxfId="18" priority="6" operator="equal">
      <formula>$P$4</formula>
    </cfRule>
  </conditionalFormatting>
  <dataValidations count="1">
    <dataValidation type="list" allowBlank="1" showInputMessage="1" showErrorMessage="1" sqref="E14:E20 E24:E26 E10 E29:E30 E5:E7">
      <formula1>$P$4:$P$6</formula1>
    </dataValidation>
  </dataValidations>
  <pageMargins left="0.7" right="0.7" top="0.75" bottom="0.75" header="0.3" footer="0.3"/>
  <pageSetup paperSize="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3" workbookViewId="0">
      <selection activeCell="C35" sqref="C35"/>
    </sheetView>
  </sheetViews>
  <sheetFormatPr defaultRowHeight="15" x14ac:dyDescent="0.25"/>
  <cols>
    <col min="1" max="1" width="15.5703125" customWidth="1"/>
    <col min="2" max="2" width="48.85546875" customWidth="1"/>
    <col min="3" max="3" width="42.7109375" customWidth="1"/>
    <col min="4" max="4" width="46.5703125" customWidth="1"/>
    <col min="6" max="11" width="0" hidden="1" customWidth="1"/>
    <col min="12" max="12" width="21.140625" customWidth="1"/>
    <col min="16" max="16" width="0" hidden="1" customWidth="1"/>
  </cols>
  <sheetData>
    <row r="1" spans="1:16" ht="18" x14ac:dyDescent="0.25">
      <c r="A1" s="1" t="s">
        <v>466</v>
      </c>
      <c r="J1" s="5"/>
      <c r="K1" s="666" t="s">
        <v>436</v>
      </c>
    </row>
    <row r="2" spans="1:16" ht="3.75" customHeight="1" thickBot="1" x14ac:dyDescent="0.3"/>
    <row r="3" spans="1:16" ht="16.5" thickBot="1" x14ac:dyDescent="0.3">
      <c r="A3" s="659" t="s">
        <v>437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1"/>
    </row>
    <row r="4" spans="1:16" ht="30" customHeight="1" thickBot="1" x14ac:dyDescent="0.3">
      <c r="A4" s="57" t="s">
        <v>0</v>
      </c>
      <c r="B4" s="58" t="s">
        <v>1</v>
      </c>
      <c r="C4" s="59" t="s">
        <v>15</v>
      </c>
      <c r="D4" s="58" t="s">
        <v>131</v>
      </c>
      <c r="E4" s="58" t="s">
        <v>19</v>
      </c>
      <c r="F4" s="58" t="s">
        <v>19</v>
      </c>
      <c r="G4" s="58" t="s">
        <v>19</v>
      </c>
      <c r="H4" s="58" t="s">
        <v>19</v>
      </c>
      <c r="I4" s="58" t="s">
        <v>19</v>
      </c>
      <c r="J4" s="58" t="s">
        <v>19</v>
      </c>
      <c r="K4" s="58" t="s">
        <v>19</v>
      </c>
      <c r="L4" s="60" t="s">
        <v>275</v>
      </c>
      <c r="P4" t="s">
        <v>277</v>
      </c>
    </row>
    <row r="5" spans="1:16" ht="27.75" customHeight="1" x14ac:dyDescent="0.25">
      <c r="A5" s="953" t="s">
        <v>438</v>
      </c>
      <c r="B5" s="149" t="s">
        <v>439</v>
      </c>
      <c r="C5" s="169" t="s">
        <v>440</v>
      </c>
      <c r="D5" s="6" t="s">
        <v>441</v>
      </c>
      <c r="E5" s="194" t="s">
        <v>277</v>
      </c>
      <c r="F5" s="810"/>
      <c r="G5" s="810"/>
      <c r="H5" s="810"/>
      <c r="I5" s="810"/>
      <c r="J5" s="810"/>
      <c r="K5" s="810"/>
      <c r="L5" s="832"/>
      <c r="P5" t="s">
        <v>278</v>
      </c>
    </row>
    <row r="6" spans="1:16" ht="42" customHeight="1" x14ac:dyDescent="0.25">
      <c r="A6" s="954"/>
      <c r="B6" s="149" t="s">
        <v>442</v>
      </c>
      <c r="C6" s="149" t="s">
        <v>443</v>
      </c>
      <c r="D6" s="149" t="s">
        <v>444</v>
      </c>
      <c r="E6" s="194" t="s">
        <v>277</v>
      </c>
      <c r="F6" s="819"/>
      <c r="G6" s="3"/>
      <c r="H6" s="3"/>
      <c r="I6" s="3"/>
      <c r="J6" s="3"/>
      <c r="K6" s="820"/>
      <c r="L6" s="821"/>
      <c r="P6" t="s">
        <v>279</v>
      </c>
    </row>
    <row r="7" spans="1:16" ht="29.25" customHeight="1" x14ac:dyDescent="0.25">
      <c r="A7" s="10"/>
      <c r="B7" s="3" t="s">
        <v>445</v>
      </c>
      <c r="C7" s="3" t="s">
        <v>446</v>
      </c>
      <c r="D7" s="3" t="s">
        <v>447</v>
      </c>
      <c r="E7" s="194" t="s">
        <v>277</v>
      </c>
      <c r="F7" s="3"/>
      <c r="G7" s="3"/>
      <c r="H7" s="797"/>
      <c r="I7" s="3"/>
      <c r="J7" s="797"/>
      <c r="K7" s="820"/>
      <c r="L7" s="821"/>
    </row>
    <row r="8" spans="1:16" ht="30" customHeight="1" x14ac:dyDescent="0.25">
      <c r="A8" s="10"/>
      <c r="B8" s="149" t="s">
        <v>244</v>
      </c>
      <c r="C8" s="149" t="s">
        <v>448</v>
      </c>
      <c r="D8" s="241" t="s">
        <v>383</v>
      </c>
      <c r="E8" s="508" t="s">
        <v>277</v>
      </c>
      <c r="F8" s="3"/>
      <c r="G8" s="3"/>
      <c r="H8" s="797"/>
      <c r="I8" s="3"/>
      <c r="J8" s="797"/>
      <c r="K8" s="820"/>
      <c r="L8" s="821"/>
    </row>
    <row r="9" spans="1:16" ht="38.25" x14ac:dyDescent="0.25">
      <c r="A9" s="833" t="s">
        <v>449</v>
      </c>
      <c r="B9" s="6" t="s">
        <v>450</v>
      </c>
      <c r="C9" s="3" t="s">
        <v>451</v>
      </c>
      <c r="D9" s="797" t="s">
        <v>452</v>
      </c>
      <c r="E9" s="194" t="s">
        <v>277</v>
      </c>
      <c r="F9" s="6"/>
      <c r="G9" s="6"/>
      <c r="H9" s="834"/>
      <c r="I9" s="6"/>
      <c r="J9" s="834"/>
      <c r="K9" s="835"/>
      <c r="L9" s="836"/>
    </row>
    <row r="10" spans="1:16" ht="29.25" customHeight="1" thickBot="1" x14ac:dyDescent="0.3">
      <c r="A10" s="10"/>
      <c r="B10" s="811"/>
      <c r="C10" s="15" t="s">
        <v>393</v>
      </c>
      <c r="D10" s="812"/>
      <c r="E10" s="194" t="s">
        <v>277</v>
      </c>
      <c r="F10" s="3"/>
      <c r="G10" s="3"/>
      <c r="H10" s="797"/>
      <c r="I10" s="3"/>
      <c r="J10" s="797"/>
      <c r="K10" s="820"/>
      <c r="L10" s="821"/>
    </row>
    <row r="11" spans="1:16" ht="18" customHeight="1" thickBot="1" x14ac:dyDescent="0.3">
      <c r="A11" s="950" t="s">
        <v>453</v>
      </c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2"/>
    </row>
    <row r="12" spans="1:16" ht="26.25" thickBot="1" x14ac:dyDescent="0.3">
      <c r="A12" s="96" t="s">
        <v>0</v>
      </c>
      <c r="B12" s="97" t="s">
        <v>1</v>
      </c>
      <c r="C12" s="95" t="s">
        <v>18</v>
      </c>
      <c r="D12" s="189" t="s">
        <v>131</v>
      </c>
      <c r="E12" s="97" t="s">
        <v>19</v>
      </c>
      <c r="F12" s="97" t="s">
        <v>19</v>
      </c>
      <c r="G12" s="97" t="s">
        <v>19</v>
      </c>
      <c r="H12" s="97" t="s">
        <v>19</v>
      </c>
      <c r="I12" s="97" t="s">
        <v>19</v>
      </c>
      <c r="J12" s="97" t="s">
        <v>19</v>
      </c>
      <c r="K12" s="97" t="s">
        <v>19</v>
      </c>
      <c r="L12" s="99" t="s">
        <v>275</v>
      </c>
    </row>
    <row r="13" spans="1:16" ht="42" customHeight="1" x14ac:dyDescent="0.25">
      <c r="A13" s="10" t="s">
        <v>352</v>
      </c>
      <c r="B13" s="3" t="s">
        <v>128</v>
      </c>
      <c r="C13" s="955" t="s">
        <v>157</v>
      </c>
      <c r="D13" s="193" t="s">
        <v>454</v>
      </c>
      <c r="E13" s="194" t="s">
        <v>277</v>
      </c>
      <c r="F13" s="3">
        <v>0</v>
      </c>
      <c r="G13" s="822">
        <v>0</v>
      </c>
      <c r="H13" s="3">
        <v>0</v>
      </c>
      <c r="I13" s="823">
        <f>G13</f>
        <v>0</v>
      </c>
      <c r="J13" s="797">
        <v>100</v>
      </c>
      <c r="K13" s="824">
        <f>$I$13</f>
        <v>0</v>
      </c>
      <c r="L13" s="821"/>
    </row>
    <row r="14" spans="1:16" ht="39.75" customHeight="1" thickBot="1" x14ac:dyDescent="0.3">
      <c r="A14" s="10"/>
      <c r="B14" s="3" t="s">
        <v>246</v>
      </c>
      <c r="C14" s="955"/>
      <c r="D14" s="813"/>
      <c r="E14" s="3"/>
      <c r="F14" s="193"/>
      <c r="G14" s="193"/>
      <c r="H14" s="3"/>
      <c r="I14" s="3"/>
      <c r="J14" s="797"/>
      <c r="K14" s="820"/>
      <c r="L14" s="821"/>
    </row>
    <row r="15" spans="1:16" ht="18.75" customHeight="1" thickBot="1" x14ac:dyDescent="0.3">
      <c r="A15" s="947" t="s">
        <v>455</v>
      </c>
      <c r="B15" s="948"/>
      <c r="C15" s="948"/>
      <c r="D15" s="948"/>
      <c r="E15" s="948"/>
      <c r="F15" s="948"/>
      <c r="G15" s="948"/>
      <c r="H15" s="948"/>
      <c r="I15" s="948"/>
      <c r="J15" s="948"/>
      <c r="K15" s="948"/>
      <c r="L15" s="949"/>
    </row>
    <row r="16" spans="1:16" ht="26.25" thickBot="1" x14ac:dyDescent="0.3">
      <c r="A16" s="843" t="s">
        <v>0</v>
      </c>
      <c r="B16" s="55" t="s">
        <v>1</v>
      </c>
      <c r="C16" s="55" t="s">
        <v>15</v>
      </c>
      <c r="D16" s="55" t="s">
        <v>125</v>
      </c>
      <c r="E16" s="55" t="s">
        <v>19</v>
      </c>
      <c r="F16" s="55" t="s">
        <v>19</v>
      </c>
      <c r="G16" s="55" t="s">
        <v>19</v>
      </c>
      <c r="H16" s="55" t="s">
        <v>19</v>
      </c>
      <c r="I16" s="55" t="s">
        <v>19</v>
      </c>
      <c r="J16" s="55" t="s">
        <v>19</v>
      </c>
      <c r="K16" s="55" t="s">
        <v>19</v>
      </c>
      <c r="L16" s="844" t="s">
        <v>275</v>
      </c>
    </row>
    <row r="17" spans="1:12" ht="25.5" x14ac:dyDescent="0.25">
      <c r="A17" s="953" t="s">
        <v>456</v>
      </c>
      <c r="B17" s="814" t="s">
        <v>233</v>
      </c>
      <c r="C17" s="815" t="s">
        <v>234</v>
      </c>
      <c r="D17" s="816" t="s">
        <v>467</v>
      </c>
      <c r="E17" s="194" t="s">
        <v>277</v>
      </c>
      <c r="F17" s="808">
        <v>0</v>
      </c>
      <c r="G17" s="807">
        <v>0</v>
      </c>
      <c r="H17" s="807">
        <v>0</v>
      </c>
      <c r="I17" s="807">
        <f>G17+H17</f>
        <v>0</v>
      </c>
      <c r="J17" s="808">
        <v>0</v>
      </c>
      <c r="K17" s="809">
        <f>$J$17*$I$17/100</f>
        <v>0</v>
      </c>
      <c r="L17" s="821"/>
    </row>
    <row r="18" spans="1:12" ht="27" customHeight="1" x14ac:dyDescent="0.25">
      <c r="A18" s="954"/>
      <c r="B18" s="514" t="s">
        <v>238</v>
      </c>
      <c r="C18" s="514" t="s">
        <v>239</v>
      </c>
      <c r="D18" s="515" t="s">
        <v>457</v>
      </c>
      <c r="E18" s="194" t="s">
        <v>277</v>
      </c>
      <c r="F18" s="193"/>
      <c r="G18" s="193"/>
      <c r="H18" s="193"/>
      <c r="I18" s="193"/>
      <c r="J18" s="193"/>
      <c r="K18" s="820"/>
      <c r="L18" s="821"/>
    </row>
    <row r="19" spans="1:12" ht="25.5" x14ac:dyDescent="0.25">
      <c r="A19" s="954"/>
      <c r="B19" s="514" t="s">
        <v>241</v>
      </c>
      <c r="C19" s="514" t="s">
        <v>242</v>
      </c>
      <c r="D19" s="515" t="s">
        <v>458</v>
      </c>
      <c r="E19" s="194" t="s">
        <v>277</v>
      </c>
      <c r="F19" s="193"/>
      <c r="G19" s="193"/>
      <c r="H19" s="193"/>
      <c r="I19" s="193"/>
      <c r="J19" s="193"/>
      <c r="K19" s="820"/>
      <c r="L19" s="821"/>
    </row>
    <row r="20" spans="1:12" ht="27.75" customHeight="1" thickBot="1" x14ac:dyDescent="0.3">
      <c r="A20" s="10"/>
      <c r="B20" s="817" t="s">
        <v>244</v>
      </c>
      <c r="C20" s="817" t="s">
        <v>245</v>
      </c>
      <c r="D20" s="817" t="s">
        <v>459</v>
      </c>
      <c r="E20" s="194" t="s">
        <v>277</v>
      </c>
      <c r="F20" s="3"/>
      <c r="G20" s="3"/>
      <c r="H20" s="3"/>
      <c r="I20" s="3"/>
      <c r="J20" s="3"/>
      <c r="K20" s="820"/>
      <c r="L20" s="821"/>
    </row>
    <row r="21" spans="1:12" ht="15.75" customHeight="1" thickBot="1" x14ac:dyDescent="0.3">
      <c r="A21" s="958" t="s">
        <v>460</v>
      </c>
      <c r="B21" s="959"/>
      <c r="C21" s="959"/>
      <c r="D21" s="959"/>
      <c r="E21" s="959"/>
      <c r="F21" s="959"/>
      <c r="G21" s="959"/>
      <c r="H21" s="959"/>
      <c r="I21" s="959"/>
      <c r="J21" s="959"/>
      <c r="K21" s="959"/>
      <c r="L21" s="960"/>
    </row>
    <row r="22" spans="1:12" ht="18" customHeight="1" thickBot="1" x14ac:dyDescent="0.3">
      <c r="A22" s="961" t="s">
        <v>461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3"/>
    </row>
    <row r="23" spans="1:12" ht="26.25" thickBot="1" x14ac:dyDescent="0.3">
      <c r="A23" s="837" t="s">
        <v>0</v>
      </c>
      <c r="B23" s="839" t="s">
        <v>1</v>
      </c>
      <c r="C23" s="840" t="s">
        <v>15</v>
      </c>
      <c r="D23" s="839" t="s">
        <v>131</v>
      </c>
      <c r="E23" s="841" t="s">
        <v>19</v>
      </c>
      <c r="F23" s="841" t="s">
        <v>19</v>
      </c>
      <c r="G23" s="841" t="s">
        <v>19</v>
      </c>
      <c r="H23" s="841" t="s">
        <v>19</v>
      </c>
      <c r="I23" s="841" t="s">
        <v>19</v>
      </c>
      <c r="J23" s="841" t="s">
        <v>19</v>
      </c>
      <c r="K23" s="841" t="s">
        <v>19</v>
      </c>
      <c r="L23" s="841" t="s">
        <v>275</v>
      </c>
    </row>
    <row r="24" spans="1:12" ht="27.75" customHeight="1" x14ac:dyDescent="0.25">
      <c r="A24" s="953" t="s">
        <v>462</v>
      </c>
      <c r="B24" s="956" t="s">
        <v>267</v>
      </c>
      <c r="C24" s="808" t="s">
        <v>181</v>
      </c>
      <c r="D24" s="193" t="s">
        <v>268</v>
      </c>
      <c r="E24" s="194" t="s">
        <v>277</v>
      </c>
      <c r="F24" s="770">
        <v>4.8999999999999998E-3</v>
      </c>
      <c r="G24" s="805">
        <v>630</v>
      </c>
      <c r="H24" s="806">
        <v>36</v>
      </c>
      <c r="I24" s="825">
        <f>SUM(G24:H24)</f>
        <v>666</v>
      </c>
      <c r="J24" s="826">
        <v>1</v>
      </c>
      <c r="K24" s="827">
        <f>J24*I24</f>
        <v>666</v>
      </c>
      <c r="L24" s="821"/>
    </row>
    <row r="25" spans="1:12" ht="27" customHeight="1" thickBot="1" x14ac:dyDescent="0.3">
      <c r="A25" s="954"/>
      <c r="B25" s="955"/>
      <c r="C25" s="193" t="s">
        <v>463</v>
      </c>
      <c r="D25" s="193" t="s">
        <v>270</v>
      </c>
      <c r="E25" s="3"/>
      <c r="F25" s="3"/>
      <c r="G25" s="3"/>
      <c r="H25" s="3"/>
      <c r="I25" s="797"/>
      <c r="J25" s="3"/>
      <c r="K25" s="838"/>
      <c r="L25" s="821"/>
    </row>
    <row r="26" spans="1:12" ht="17.25" customHeight="1" thickBot="1" x14ac:dyDescent="0.3">
      <c r="A26" s="944" t="s">
        <v>464</v>
      </c>
      <c r="B26" s="945"/>
      <c r="C26" s="945"/>
      <c r="D26" s="945"/>
      <c r="E26" s="945"/>
      <c r="F26" s="945"/>
      <c r="G26" s="945"/>
      <c r="H26" s="945"/>
      <c r="I26" s="945"/>
      <c r="J26" s="945"/>
      <c r="K26" s="945"/>
      <c r="L26" s="946"/>
    </row>
    <row r="27" spans="1:12" ht="26.25" thickBot="1" x14ac:dyDescent="0.3">
      <c r="A27" s="842" t="s">
        <v>0</v>
      </c>
      <c r="B27" s="460" t="s">
        <v>1</v>
      </c>
      <c r="C27" s="461" t="s">
        <v>15</v>
      </c>
      <c r="D27" s="460" t="s">
        <v>131</v>
      </c>
      <c r="E27" s="460" t="s">
        <v>19</v>
      </c>
      <c r="F27" s="460" t="s">
        <v>19</v>
      </c>
      <c r="G27" s="460" t="s">
        <v>19</v>
      </c>
      <c r="H27" s="460" t="s">
        <v>19</v>
      </c>
      <c r="I27" s="460" t="s">
        <v>19</v>
      </c>
      <c r="J27" s="460" t="s">
        <v>19</v>
      </c>
      <c r="K27" s="460" t="s">
        <v>19</v>
      </c>
      <c r="L27" s="460" t="s">
        <v>275</v>
      </c>
    </row>
    <row r="28" spans="1:12" ht="29.25" customHeight="1" x14ac:dyDescent="0.25">
      <c r="A28" s="864" t="s">
        <v>465</v>
      </c>
      <c r="B28" s="955" t="s">
        <v>9</v>
      </c>
      <c r="C28" s="668" t="s">
        <v>292</v>
      </c>
      <c r="D28" s="107" t="s">
        <v>20</v>
      </c>
      <c r="E28" s="194" t="s">
        <v>277</v>
      </c>
      <c r="F28" s="193">
        <v>0</v>
      </c>
      <c r="G28" s="193">
        <v>0</v>
      </c>
      <c r="H28" s="818">
        <v>21.88</v>
      </c>
      <c r="I28" s="828">
        <f>H28</f>
        <v>21.88</v>
      </c>
      <c r="J28" s="829">
        <v>1</v>
      </c>
      <c r="K28" s="830">
        <f>$I$28</f>
        <v>21.88</v>
      </c>
      <c r="L28" s="821"/>
    </row>
    <row r="29" spans="1:12" ht="27.75" customHeight="1" thickBot="1" x14ac:dyDescent="0.3">
      <c r="A29" s="875"/>
      <c r="B29" s="957"/>
      <c r="C29" s="669" t="s">
        <v>293</v>
      </c>
      <c r="D29" s="109" t="s">
        <v>10</v>
      </c>
      <c r="E29" s="64" t="s">
        <v>277</v>
      </c>
      <c r="F29" s="727" t="s">
        <v>291</v>
      </c>
      <c r="G29" s="15"/>
      <c r="H29" s="28"/>
      <c r="I29" s="15"/>
      <c r="J29" s="28"/>
      <c r="K29" s="831"/>
      <c r="L29" s="727" t="s">
        <v>291</v>
      </c>
    </row>
  </sheetData>
  <mergeCells count="12">
    <mergeCell ref="A26:L26"/>
    <mergeCell ref="A28:A29"/>
    <mergeCell ref="A15:L15"/>
    <mergeCell ref="A11:L11"/>
    <mergeCell ref="A5:A6"/>
    <mergeCell ref="C13:C14"/>
    <mergeCell ref="A17:A19"/>
    <mergeCell ref="A24:A25"/>
    <mergeCell ref="B24:B25"/>
    <mergeCell ref="B28:B29"/>
    <mergeCell ref="A21:L21"/>
    <mergeCell ref="A22:L22"/>
  </mergeCells>
  <conditionalFormatting sqref="E5:E10">
    <cfRule type="cellIs" dxfId="17" priority="16" operator="equal">
      <formula>$P$6</formula>
    </cfRule>
    <cfRule type="cellIs" dxfId="16" priority="17" operator="equal">
      <formula>$P$5</formula>
    </cfRule>
    <cfRule type="cellIs" dxfId="15" priority="18" operator="equal">
      <formula>$P$4</formula>
    </cfRule>
  </conditionalFormatting>
  <conditionalFormatting sqref="E13">
    <cfRule type="cellIs" dxfId="14" priority="13" operator="equal">
      <formula>$P$6</formula>
    </cfRule>
    <cfRule type="cellIs" dxfId="13" priority="14" operator="equal">
      <formula>$P$5</formula>
    </cfRule>
    <cfRule type="cellIs" dxfId="12" priority="15" operator="equal">
      <formula>$P$4</formula>
    </cfRule>
  </conditionalFormatting>
  <conditionalFormatting sqref="E17:E20">
    <cfRule type="cellIs" dxfId="11" priority="10" operator="equal">
      <formula>$P$6</formula>
    </cfRule>
    <cfRule type="cellIs" dxfId="10" priority="11" operator="equal">
      <formula>$P$5</formula>
    </cfRule>
    <cfRule type="cellIs" dxfId="9" priority="12" operator="equal">
      <formula>$P$4</formula>
    </cfRule>
  </conditionalFormatting>
  <conditionalFormatting sqref="E24">
    <cfRule type="cellIs" dxfId="8" priority="7" operator="equal">
      <formula>$P$6</formula>
    </cfRule>
    <cfRule type="cellIs" dxfId="7" priority="8" operator="equal">
      <formula>$P$5</formula>
    </cfRule>
    <cfRule type="cellIs" dxfId="6" priority="9" operator="equal">
      <formula>$P$4</formula>
    </cfRule>
  </conditionalFormatting>
  <conditionalFormatting sqref="E28">
    <cfRule type="cellIs" dxfId="5" priority="4" operator="equal">
      <formula>$P$6</formula>
    </cfRule>
    <cfRule type="cellIs" dxfId="4" priority="5" operator="equal">
      <formula>$P$5</formula>
    </cfRule>
    <cfRule type="cellIs" dxfId="3" priority="6" operator="equal">
      <formula>$P$4</formula>
    </cfRule>
  </conditionalFormatting>
  <conditionalFormatting sqref="E29">
    <cfRule type="cellIs" dxfId="2" priority="1" operator="equal">
      <formula>$P$6</formula>
    </cfRule>
    <cfRule type="cellIs" dxfId="1" priority="2" operator="equal">
      <formula>$P$5</formula>
    </cfRule>
    <cfRule type="cellIs" dxfId="0" priority="3" operator="equal">
      <formula>$P$4</formula>
    </cfRule>
  </conditionalFormatting>
  <dataValidations count="1">
    <dataValidation type="list" allowBlank="1" showInputMessage="1" showErrorMessage="1" sqref="E5:E10 E13 E17:E20 E24 E28:E29">
      <formula1>$P$4:$P$6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31" workbookViewId="0">
      <selection activeCell="A46" sqref="A46:XFD54"/>
    </sheetView>
  </sheetViews>
  <sheetFormatPr defaultRowHeight="15" x14ac:dyDescent="0.25"/>
  <cols>
    <col min="1" max="1" width="15.140625" customWidth="1"/>
    <col min="2" max="2" width="50.5703125" customWidth="1"/>
    <col min="3" max="3" width="46.85546875" customWidth="1"/>
    <col min="4" max="4" width="49.7109375" customWidth="1"/>
    <col min="5" max="5" width="4.85546875" hidden="1" customWidth="1"/>
    <col min="6" max="6" width="8.140625" customWidth="1"/>
    <col min="7" max="7" width="29.140625" customWidth="1"/>
    <col min="8" max="8" width="8.140625" hidden="1" customWidth="1"/>
    <col min="9" max="9" width="7" hidden="1" customWidth="1"/>
    <col min="10" max="10" width="10.140625" hidden="1" customWidth="1"/>
    <col min="11" max="11" width="8" hidden="1" customWidth="1"/>
    <col min="12" max="12" width="5.28515625" hidden="1" customWidth="1"/>
    <col min="13" max="13" width="8.5703125" hidden="1" customWidth="1"/>
    <col min="18" max="18" width="0" hidden="1" customWidth="1"/>
  </cols>
  <sheetData>
    <row r="1" spans="1:18" ht="18" x14ac:dyDescent="0.25">
      <c r="A1" s="1" t="s">
        <v>326</v>
      </c>
      <c r="L1" s="5"/>
      <c r="M1" s="129" t="s">
        <v>71</v>
      </c>
    </row>
    <row r="2" spans="1:18" ht="6" customHeight="1" thickBot="1" x14ac:dyDescent="0.3"/>
    <row r="3" spans="1:18" ht="17.25" customHeight="1" thickBot="1" x14ac:dyDescent="0.3">
      <c r="A3" s="49" t="s">
        <v>14</v>
      </c>
      <c r="B3" s="50"/>
      <c r="C3" s="50"/>
      <c r="D3" s="50"/>
      <c r="E3" s="50"/>
      <c r="F3" s="50"/>
      <c r="G3" s="51"/>
      <c r="H3" s="50"/>
      <c r="I3" s="50"/>
      <c r="J3" s="50"/>
      <c r="K3" s="50"/>
      <c r="L3" s="50"/>
      <c r="M3" s="51"/>
    </row>
    <row r="4" spans="1:18" ht="31.5" customHeight="1" thickBot="1" x14ac:dyDescent="0.3">
      <c r="A4" s="52" t="s">
        <v>0</v>
      </c>
      <c r="B4" s="53" t="s">
        <v>1</v>
      </c>
      <c r="C4" s="54" t="s">
        <v>15</v>
      </c>
      <c r="D4" s="53" t="s">
        <v>43</v>
      </c>
      <c r="E4" s="53" t="s">
        <v>19</v>
      </c>
      <c r="F4" s="53" t="s">
        <v>276</v>
      </c>
      <c r="G4" s="56" t="s">
        <v>275</v>
      </c>
      <c r="H4" s="538" t="s">
        <v>46</v>
      </c>
      <c r="I4" s="53" t="s">
        <v>2</v>
      </c>
      <c r="J4" s="53" t="s">
        <v>3</v>
      </c>
      <c r="K4" s="53" t="s">
        <v>4</v>
      </c>
      <c r="L4" s="55" t="s">
        <v>16</v>
      </c>
      <c r="M4" s="56" t="s">
        <v>17</v>
      </c>
      <c r="R4" t="s">
        <v>277</v>
      </c>
    </row>
    <row r="5" spans="1:18" ht="32.25" customHeight="1" x14ac:dyDescent="0.25">
      <c r="A5" s="847" t="s">
        <v>50</v>
      </c>
      <c r="B5" s="142" t="s">
        <v>51</v>
      </c>
      <c r="C5" s="143" t="s">
        <v>67</v>
      </c>
      <c r="D5" s="124" t="s">
        <v>69</v>
      </c>
      <c r="E5" s="42"/>
      <c r="F5" s="42" t="s">
        <v>277</v>
      </c>
      <c r="G5" s="551"/>
      <c r="H5" s="464">
        <v>0.4</v>
      </c>
      <c r="I5" s="138">
        <v>65206</v>
      </c>
      <c r="J5" s="138">
        <v>81183</v>
      </c>
      <c r="K5" s="138">
        <f>I5+J5</f>
        <v>146389</v>
      </c>
      <c r="L5" s="134">
        <v>90</v>
      </c>
      <c r="M5" s="135">
        <f>($K$5*$L$5)/100</f>
        <v>131750.1</v>
      </c>
      <c r="N5" s="136"/>
      <c r="R5" t="s">
        <v>278</v>
      </c>
    </row>
    <row r="6" spans="1:18" ht="18.75" customHeight="1" x14ac:dyDescent="0.25">
      <c r="A6" s="848"/>
      <c r="B6" s="144"/>
      <c r="C6" s="86"/>
      <c r="D6" s="86" t="s">
        <v>70</v>
      </c>
      <c r="E6" s="42"/>
      <c r="F6" s="42" t="s">
        <v>277</v>
      </c>
      <c r="G6" s="551"/>
      <c r="H6" s="464"/>
      <c r="I6" s="138"/>
      <c r="J6" s="138"/>
      <c r="K6" s="138"/>
      <c r="L6" s="134"/>
      <c r="M6" s="132"/>
      <c r="N6" s="136"/>
      <c r="R6" t="s">
        <v>279</v>
      </c>
    </row>
    <row r="7" spans="1:18" ht="31.5" customHeight="1" x14ac:dyDescent="0.25">
      <c r="A7" s="848"/>
      <c r="B7" s="145" t="s">
        <v>52</v>
      </c>
      <c r="C7" s="146" t="s">
        <v>68</v>
      </c>
      <c r="D7" s="130" t="s">
        <v>72</v>
      </c>
      <c r="E7" s="82"/>
      <c r="F7" s="42" t="s">
        <v>277</v>
      </c>
      <c r="G7" s="551"/>
      <c r="H7" s="535"/>
      <c r="I7" s="131"/>
      <c r="J7" s="134"/>
      <c r="K7" s="138"/>
      <c r="L7" s="134"/>
      <c r="M7" s="132"/>
      <c r="R7" s="8"/>
    </row>
    <row r="8" spans="1:18" ht="31.5" customHeight="1" x14ac:dyDescent="0.25">
      <c r="A8" s="848"/>
      <c r="B8" s="105" t="s">
        <v>53</v>
      </c>
      <c r="C8" s="147" t="s">
        <v>61</v>
      </c>
      <c r="D8" s="6" t="s">
        <v>66</v>
      </c>
      <c r="E8" s="82"/>
      <c r="F8" s="42" t="s">
        <v>277</v>
      </c>
      <c r="G8" s="551"/>
      <c r="H8" s="535"/>
      <c r="I8" s="131"/>
      <c r="J8" s="134"/>
      <c r="K8" s="138"/>
      <c r="L8" s="134"/>
      <c r="M8" s="132"/>
      <c r="R8" s="8"/>
    </row>
    <row r="9" spans="1:18" ht="30.75" customHeight="1" x14ac:dyDescent="0.25">
      <c r="A9" s="848"/>
      <c r="B9" s="105"/>
      <c r="C9" s="148" t="s">
        <v>62</v>
      </c>
      <c r="D9" s="121" t="s">
        <v>65</v>
      </c>
      <c r="E9" s="82"/>
      <c r="F9" s="194" t="s">
        <v>277</v>
      </c>
      <c r="G9" s="572"/>
      <c r="H9" s="535"/>
      <c r="I9" s="131"/>
      <c r="J9" s="134"/>
      <c r="K9" s="138"/>
      <c r="L9" s="134"/>
      <c r="M9" s="132"/>
      <c r="R9" s="8"/>
    </row>
    <row r="10" spans="1:18" ht="23.25" customHeight="1" x14ac:dyDescent="0.25">
      <c r="A10" s="848"/>
      <c r="B10" s="145"/>
      <c r="C10" s="148" t="s">
        <v>63</v>
      </c>
      <c r="D10" s="3" t="s">
        <v>64</v>
      </c>
      <c r="E10" s="82"/>
      <c r="F10" s="194" t="s">
        <v>277</v>
      </c>
      <c r="G10" s="572"/>
      <c r="H10" s="535"/>
      <c r="I10" s="131"/>
      <c r="J10" s="134"/>
      <c r="K10" s="138"/>
      <c r="L10" s="134"/>
      <c r="M10" s="132"/>
      <c r="R10" s="8"/>
    </row>
    <row r="11" spans="1:18" ht="45" customHeight="1" x14ac:dyDescent="0.25">
      <c r="A11" s="848"/>
      <c r="B11" s="105" t="s">
        <v>55</v>
      </c>
      <c r="C11" s="149" t="s">
        <v>59</v>
      </c>
      <c r="D11" s="149" t="s">
        <v>60</v>
      </c>
      <c r="E11" s="141"/>
      <c r="F11" s="194" t="s">
        <v>277</v>
      </c>
      <c r="G11" s="572"/>
      <c r="H11" s="535"/>
      <c r="I11" s="131"/>
      <c r="J11" s="134"/>
      <c r="K11" s="138"/>
      <c r="L11" s="134"/>
      <c r="M11" s="132"/>
      <c r="R11" s="8"/>
    </row>
    <row r="12" spans="1:18" ht="32.25" customHeight="1" x14ac:dyDescent="0.25">
      <c r="A12" s="849"/>
      <c r="B12" s="6" t="s">
        <v>48</v>
      </c>
      <c r="C12" s="14" t="s">
        <v>49</v>
      </c>
      <c r="D12" s="4" t="s">
        <v>58</v>
      </c>
      <c r="E12" s="42"/>
      <c r="F12" s="194" t="s">
        <v>277</v>
      </c>
      <c r="G12" s="572"/>
      <c r="H12" s="535"/>
      <c r="I12" s="131"/>
      <c r="J12" s="134"/>
      <c r="K12" s="138"/>
      <c r="L12" s="134"/>
      <c r="M12" s="132"/>
      <c r="R12" s="8"/>
    </row>
    <row r="13" spans="1:18" ht="33.75" customHeight="1" x14ac:dyDescent="0.25">
      <c r="A13" s="728" t="s">
        <v>54</v>
      </c>
      <c r="B13" s="721" t="s">
        <v>56</v>
      </c>
      <c r="C13" s="722" t="s">
        <v>104</v>
      </c>
      <c r="D13" s="723" t="s">
        <v>106</v>
      </c>
      <c r="E13" s="139"/>
      <c r="F13" s="703" t="s">
        <v>279</v>
      </c>
      <c r="G13" s="702" t="s">
        <v>305</v>
      </c>
      <c r="H13" s="535"/>
      <c r="I13" s="131"/>
      <c r="J13" s="134"/>
      <c r="K13" s="138"/>
      <c r="L13" s="134"/>
      <c r="M13" s="132"/>
      <c r="R13" s="8"/>
    </row>
    <row r="14" spans="1:18" ht="33" customHeight="1" thickBot="1" x14ac:dyDescent="0.3">
      <c r="A14" s="729"/>
      <c r="B14" s="724" t="s">
        <v>57</v>
      </c>
      <c r="C14" s="725" t="s">
        <v>105</v>
      </c>
      <c r="D14" s="726" t="s">
        <v>107</v>
      </c>
      <c r="E14" s="42"/>
      <c r="F14" s="704" t="s">
        <v>277</v>
      </c>
      <c r="G14" s="702" t="s">
        <v>306</v>
      </c>
      <c r="H14" s="464"/>
      <c r="I14" s="131"/>
      <c r="J14" s="134"/>
      <c r="K14" s="138"/>
      <c r="L14" s="134"/>
      <c r="M14" s="132"/>
      <c r="R14" s="8"/>
    </row>
    <row r="15" spans="1:18" ht="18" customHeight="1" thickBot="1" x14ac:dyDescent="0.3">
      <c r="A15" s="83" t="s">
        <v>21</v>
      </c>
      <c r="B15" s="84"/>
      <c r="C15" s="84"/>
      <c r="D15" s="84"/>
      <c r="E15" s="84"/>
      <c r="F15" s="84"/>
      <c r="G15" s="85"/>
      <c r="H15" s="84"/>
      <c r="I15" s="84"/>
      <c r="J15" s="84"/>
      <c r="K15" s="84"/>
      <c r="L15" s="84"/>
      <c r="M15" s="85"/>
    </row>
    <row r="16" spans="1:18" ht="33.75" customHeight="1" thickBot="1" x14ac:dyDescent="0.3">
      <c r="A16" s="96" t="s">
        <v>0</v>
      </c>
      <c r="B16" s="97" t="s">
        <v>1</v>
      </c>
      <c r="C16" s="95" t="s">
        <v>18</v>
      </c>
      <c r="D16" s="97" t="s">
        <v>42</v>
      </c>
      <c r="E16" s="97" t="s">
        <v>19</v>
      </c>
      <c r="F16" s="97" t="s">
        <v>276</v>
      </c>
      <c r="G16" s="99" t="s">
        <v>275</v>
      </c>
      <c r="H16" s="540" t="s">
        <v>46</v>
      </c>
      <c r="I16" s="97" t="s">
        <v>2</v>
      </c>
      <c r="J16" s="95" t="s">
        <v>3</v>
      </c>
      <c r="K16" s="97" t="s">
        <v>4</v>
      </c>
      <c r="L16" s="98" t="s">
        <v>5</v>
      </c>
      <c r="M16" s="99" t="s">
        <v>47</v>
      </c>
    </row>
    <row r="17" spans="1:14" ht="98.25" customHeight="1" x14ac:dyDescent="0.25">
      <c r="A17" s="25" t="s">
        <v>6</v>
      </c>
      <c r="B17" s="122" t="s">
        <v>29</v>
      </c>
      <c r="C17" s="39" t="s">
        <v>28</v>
      </c>
      <c r="D17" s="780" t="s">
        <v>408</v>
      </c>
      <c r="E17" s="63"/>
      <c r="F17" s="42" t="s">
        <v>277</v>
      </c>
      <c r="G17" s="552"/>
      <c r="H17" s="477">
        <v>7.1800000000000003E-2</v>
      </c>
      <c r="I17" s="868">
        <v>11197</v>
      </c>
      <c r="J17" s="870" t="s">
        <v>23</v>
      </c>
      <c r="K17" s="868">
        <f>I17</f>
        <v>11197</v>
      </c>
      <c r="L17" s="870">
        <v>100</v>
      </c>
      <c r="M17" s="872">
        <f>$K$17</f>
        <v>11197</v>
      </c>
    </row>
    <row r="18" spans="1:14" ht="30" customHeight="1" thickBot="1" x14ac:dyDescent="0.3">
      <c r="A18" s="61"/>
      <c r="B18" s="123" t="s">
        <v>26</v>
      </c>
      <c r="C18" s="15" t="s">
        <v>27</v>
      </c>
      <c r="D18" s="104"/>
      <c r="E18" s="64"/>
      <c r="F18" s="43"/>
      <c r="G18" s="553"/>
      <c r="H18" s="568"/>
      <c r="I18" s="869"/>
      <c r="J18" s="871"/>
      <c r="K18" s="869"/>
      <c r="L18" s="871"/>
      <c r="M18" s="873"/>
    </row>
    <row r="19" spans="1:14" ht="17.25" customHeight="1" thickBot="1" x14ac:dyDescent="0.3">
      <c r="A19" s="65" t="s">
        <v>7</v>
      </c>
      <c r="B19" s="66"/>
      <c r="C19" s="66"/>
      <c r="D19" s="66"/>
      <c r="E19" s="66"/>
      <c r="F19" s="66"/>
      <c r="G19" s="67"/>
      <c r="H19" s="66"/>
      <c r="I19" s="66"/>
      <c r="J19" s="66"/>
      <c r="K19" s="66"/>
      <c r="L19" s="66"/>
      <c r="M19" s="67"/>
    </row>
    <row r="20" spans="1:14" ht="31.5" customHeight="1" thickBot="1" x14ac:dyDescent="0.3">
      <c r="A20" s="57" t="s">
        <v>0</v>
      </c>
      <c r="B20" s="58" t="s">
        <v>1</v>
      </c>
      <c r="C20" s="59" t="s">
        <v>15</v>
      </c>
      <c r="D20" s="58" t="s">
        <v>42</v>
      </c>
      <c r="E20" s="58" t="s">
        <v>19</v>
      </c>
      <c r="F20" s="58" t="s">
        <v>276</v>
      </c>
      <c r="G20" s="60" t="s">
        <v>275</v>
      </c>
      <c r="H20" s="543" t="s">
        <v>46</v>
      </c>
      <c r="I20" s="58" t="s">
        <v>2</v>
      </c>
      <c r="J20" s="59" t="s">
        <v>3</v>
      </c>
      <c r="K20" s="58" t="s">
        <v>4</v>
      </c>
      <c r="L20" s="59" t="s">
        <v>5</v>
      </c>
      <c r="M20" s="60" t="s">
        <v>47</v>
      </c>
    </row>
    <row r="21" spans="1:14" ht="35.25" customHeight="1" x14ac:dyDescent="0.25">
      <c r="A21" s="854" t="s">
        <v>73</v>
      </c>
      <c r="B21" s="13" t="s">
        <v>88</v>
      </c>
      <c r="C21" s="62" t="s">
        <v>89</v>
      </c>
      <c r="D21" s="124" t="s">
        <v>91</v>
      </c>
      <c r="E21" s="70"/>
      <c r="F21" s="42" t="s">
        <v>277</v>
      </c>
      <c r="G21" s="554"/>
      <c r="H21" s="569">
        <v>8.2500000000000004E-2</v>
      </c>
      <c r="I21" s="30">
        <v>11494</v>
      </c>
      <c r="J21" s="30">
        <v>2020</v>
      </c>
      <c r="K21" s="30">
        <f>J21+I21</f>
        <v>13514</v>
      </c>
      <c r="L21" s="117">
        <v>90</v>
      </c>
      <c r="M21" s="135">
        <f>($K$21*$L$21)/100</f>
        <v>12162.6</v>
      </c>
    </row>
    <row r="22" spans="1:14" ht="45" customHeight="1" x14ac:dyDescent="0.25">
      <c r="A22" s="855"/>
      <c r="B22" s="152"/>
      <c r="C22" s="89" t="s">
        <v>90</v>
      </c>
      <c r="D22" s="108"/>
      <c r="E22" s="69"/>
      <c r="F22" s="42" t="s">
        <v>277</v>
      </c>
      <c r="G22" s="71"/>
      <c r="H22" s="150"/>
      <c r="I22" s="68"/>
      <c r="J22" s="68"/>
      <c r="K22" s="68"/>
      <c r="L22" s="68"/>
      <c r="M22" s="71"/>
    </row>
    <row r="23" spans="1:14" ht="43.5" customHeight="1" x14ac:dyDescent="0.25">
      <c r="A23" s="855"/>
      <c r="B23" s="13" t="s">
        <v>92</v>
      </c>
      <c r="C23" s="128" t="s">
        <v>96</v>
      </c>
      <c r="D23" s="13" t="s">
        <v>98</v>
      </c>
      <c r="E23" s="69"/>
      <c r="F23" s="42" t="s">
        <v>277</v>
      </c>
      <c r="G23" s="71"/>
      <c r="H23" s="150"/>
      <c r="I23" s="68"/>
      <c r="J23" s="68"/>
      <c r="K23" s="68"/>
      <c r="L23" s="68"/>
      <c r="M23" s="71"/>
    </row>
    <row r="24" spans="1:14" ht="32.25" customHeight="1" x14ac:dyDescent="0.25">
      <c r="A24" s="855"/>
      <c r="B24" s="130" t="s">
        <v>93</v>
      </c>
      <c r="C24" s="153" t="s">
        <v>97</v>
      </c>
      <c r="D24" s="130" t="s">
        <v>99</v>
      </c>
      <c r="E24" s="69"/>
      <c r="F24" s="42" t="s">
        <v>277</v>
      </c>
      <c r="G24" s="71"/>
      <c r="H24" s="150"/>
      <c r="I24" s="68"/>
      <c r="J24" s="68"/>
      <c r="K24" s="68"/>
      <c r="L24" s="68"/>
      <c r="M24" s="71"/>
    </row>
    <row r="25" spans="1:14" ht="32.25" customHeight="1" x14ac:dyDescent="0.25">
      <c r="A25" s="855"/>
      <c r="B25" s="121" t="s">
        <v>95</v>
      </c>
      <c r="C25" s="13" t="s">
        <v>100</v>
      </c>
      <c r="D25" s="128" t="s">
        <v>103</v>
      </c>
      <c r="E25" s="69"/>
      <c r="F25" s="42" t="s">
        <v>277</v>
      </c>
      <c r="G25" s="71"/>
      <c r="H25" s="150"/>
      <c r="I25" s="68"/>
      <c r="J25" s="68"/>
      <c r="K25" s="68"/>
      <c r="L25" s="68"/>
      <c r="M25" s="71"/>
    </row>
    <row r="26" spans="1:14" ht="19.5" customHeight="1" x14ac:dyDescent="0.25">
      <c r="A26" s="856"/>
      <c r="B26" s="130" t="s">
        <v>94</v>
      </c>
      <c r="C26" s="130" t="s">
        <v>101</v>
      </c>
      <c r="D26" s="100"/>
      <c r="E26" s="69"/>
      <c r="F26" s="42"/>
      <c r="G26" s="71"/>
      <c r="H26" s="150"/>
      <c r="I26" s="68"/>
      <c r="J26" s="68"/>
      <c r="K26" s="68"/>
      <c r="L26" s="68"/>
      <c r="M26" s="71"/>
    </row>
    <row r="27" spans="1:14" ht="33" customHeight="1" x14ac:dyDescent="0.25">
      <c r="A27" s="857" t="s">
        <v>74</v>
      </c>
      <c r="B27" s="13" t="s">
        <v>48</v>
      </c>
      <c r="C27" s="128" t="s">
        <v>102</v>
      </c>
      <c r="D27" s="128" t="s">
        <v>75</v>
      </c>
      <c r="E27" s="150"/>
      <c r="F27" s="194" t="s">
        <v>277</v>
      </c>
      <c r="G27" s="573"/>
      <c r="H27" s="570">
        <v>0.1825</v>
      </c>
      <c r="I27" s="24">
        <v>25426</v>
      </c>
      <c r="J27" s="24">
        <v>2599</v>
      </c>
      <c r="K27" s="24">
        <f>I27+J27</f>
        <v>28025</v>
      </c>
      <c r="L27" s="23">
        <v>90</v>
      </c>
      <c r="M27" s="118">
        <f>($K$27*$L$27)/100</f>
        <v>25222.5</v>
      </c>
    </row>
    <row r="28" spans="1:14" ht="42" customHeight="1" x14ac:dyDescent="0.25">
      <c r="A28" s="858"/>
      <c r="B28" s="89" t="s">
        <v>76</v>
      </c>
      <c r="C28" s="89" t="s">
        <v>77</v>
      </c>
      <c r="D28" s="130" t="s">
        <v>78</v>
      </c>
      <c r="E28" s="151"/>
      <c r="F28" s="194" t="s">
        <v>277</v>
      </c>
      <c r="G28" s="573"/>
      <c r="H28" s="150"/>
      <c r="I28" s="68"/>
      <c r="J28" s="68"/>
      <c r="K28" s="68"/>
      <c r="L28" s="68"/>
      <c r="M28" s="71"/>
    </row>
    <row r="29" spans="1:14" ht="18.75" customHeight="1" x14ac:dyDescent="0.25">
      <c r="A29" s="858"/>
      <c r="B29" s="128" t="s">
        <v>79</v>
      </c>
      <c r="C29" s="154" t="s">
        <v>82</v>
      </c>
      <c r="D29" s="126" t="s">
        <v>87</v>
      </c>
      <c r="E29" s="69"/>
      <c r="F29" s="194" t="s">
        <v>277</v>
      </c>
      <c r="G29" s="71"/>
      <c r="H29" s="546"/>
      <c r="I29" s="138"/>
      <c r="J29" s="138"/>
      <c r="K29" s="138"/>
      <c r="L29" s="134"/>
      <c r="M29" s="132"/>
      <c r="N29" s="2"/>
    </row>
    <row r="30" spans="1:14" ht="32.25" customHeight="1" x14ac:dyDescent="0.25">
      <c r="A30" s="858"/>
      <c r="B30" s="155" t="s">
        <v>80</v>
      </c>
      <c r="C30" s="13" t="s">
        <v>83</v>
      </c>
      <c r="D30" s="121" t="s">
        <v>86</v>
      </c>
      <c r="E30" s="69"/>
      <c r="F30" s="194" t="s">
        <v>277</v>
      </c>
      <c r="G30" s="71"/>
      <c r="H30" s="150"/>
      <c r="I30" s="68"/>
      <c r="J30" s="68"/>
      <c r="K30" s="68"/>
      <c r="L30" s="68"/>
      <c r="M30" s="71"/>
    </row>
    <row r="31" spans="1:14" ht="31.5" customHeight="1" thickBot="1" x14ac:dyDescent="0.3">
      <c r="A31" s="858"/>
      <c r="B31" s="155" t="s">
        <v>81</v>
      </c>
      <c r="C31" s="13" t="s">
        <v>84</v>
      </c>
      <c r="D31" s="121" t="s">
        <v>85</v>
      </c>
      <c r="E31" s="69"/>
      <c r="F31" s="194" t="s">
        <v>277</v>
      </c>
      <c r="G31" s="71"/>
      <c r="H31" s="150"/>
      <c r="I31" s="68"/>
      <c r="J31" s="68"/>
      <c r="K31" s="68"/>
      <c r="L31" s="68"/>
      <c r="M31" s="71"/>
    </row>
    <row r="32" spans="1:14" ht="18" customHeight="1" thickBot="1" x14ac:dyDescent="0.3">
      <c r="A32" s="45" t="s">
        <v>22</v>
      </c>
      <c r="B32" s="16"/>
      <c r="C32" s="17"/>
      <c r="D32" s="18"/>
      <c r="E32" s="19"/>
      <c r="F32" s="19"/>
      <c r="G32" s="565"/>
      <c r="H32" s="19"/>
      <c r="I32" s="20"/>
      <c r="J32" s="20"/>
      <c r="K32" s="20"/>
      <c r="L32" s="20"/>
      <c r="M32" s="21"/>
      <c r="N32" s="2"/>
    </row>
    <row r="33" spans="1:14" ht="17.25" customHeight="1" thickBot="1" x14ac:dyDescent="0.3">
      <c r="A33" s="46" t="s">
        <v>12</v>
      </c>
      <c r="B33" s="47"/>
      <c r="C33" s="47"/>
      <c r="D33" s="47"/>
      <c r="E33" s="47"/>
      <c r="F33" s="47"/>
      <c r="G33" s="48"/>
      <c r="H33" s="47"/>
      <c r="I33" s="47"/>
      <c r="J33" s="47"/>
      <c r="K33" s="47"/>
      <c r="L33" s="47"/>
      <c r="M33" s="48"/>
    </row>
    <row r="34" spans="1:14" ht="27.75" customHeight="1" thickBot="1" x14ac:dyDescent="0.3">
      <c r="A34" s="76" t="s">
        <v>0</v>
      </c>
      <c r="B34" s="204" t="s">
        <v>1</v>
      </c>
      <c r="C34" s="206" t="s">
        <v>15</v>
      </c>
      <c r="D34" s="74" t="s">
        <v>42</v>
      </c>
      <c r="E34" s="72" t="s">
        <v>19</v>
      </c>
      <c r="F34" s="204" t="s">
        <v>276</v>
      </c>
      <c r="G34" s="567" t="s">
        <v>275</v>
      </c>
      <c r="H34" s="72" t="s">
        <v>46</v>
      </c>
      <c r="I34" s="72" t="s">
        <v>2</v>
      </c>
      <c r="J34" s="73" t="s">
        <v>3</v>
      </c>
      <c r="K34" s="74" t="s">
        <v>4</v>
      </c>
      <c r="L34" s="73" t="s">
        <v>5</v>
      </c>
      <c r="M34" s="75" t="s">
        <v>47</v>
      </c>
    </row>
    <row r="35" spans="1:14" ht="30.75" customHeight="1" x14ac:dyDescent="0.25">
      <c r="A35" s="864" t="s">
        <v>25</v>
      </c>
      <c r="B35" s="866" t="s">
        <v>44</v>
      </c>
      <c r="C35" s="662" t="s">
        <v>36</v>
      </c>
      <c r="D35" s="778" t="s">
        <v>400</v>
      </c>
      <c r="E35" s="27"/>
      <c r="F35" s="42" t="s">
        <v>277</v>
      </c>
      <c r="G35" s="556"/>
      <c r="H35" s="455">
        <v>0.13500000000000001</v>
      </c>
      <c r="I35" s="137">
        <v>16258</v>
      </c>
      <c r="J35" s="137">
        <v>8508</v>
      </c>
      <c r="K35" s="137">
        <f>I35+J35</f>
        <v>24766</v>
      </c>
      <c r="L35" s="133">
        <v>100</v>
      </c>
      <c r="M35" s="135">
        <f>$K$35</f>
        <v>24766</v>
      </c>
      <c r="N35" s="2"/>
    </row>
    <row r="36" spans="1:14" ht="31.5" customHeight="1" x14ac:dyDescent="0.25">
      <c r="A36" s="865"/>
      <c r="B36" s="866"/>
      <c r="C36" s="663" t="s">
        <v>37</v>
      </c>
      <c r="D36" s="778" t="s">
        <v>401</v>
      </c>
      <c r="E36" s="22"/>
      <c r="F36" s="42" t="s">
        <v>277</v>
      </c>
      <c r="G36" s="557"/>
      <c r="H36" s="434"/>
      <c r="I36" s="138"/>
      <c r="J36" s="134"/>
      <c r="K36" s="138"/>
      <c r="L36" s="134"/>
      <c r="M36" s="132"/>
      <c r="N36" s="2"/>
    </row>
    <row r="37" spans="1:14" ht="33" customHeight="1" x14ac:dyDescent="0.25">
      <c r="A37" s="865"/>
      <c r="B37" s="866"/>
      <c r="C37" s="663" t="s">
        <v>38</v>
      </c>
      <c r="D37" s="778" t="s">
        <v>402</v>
      </c>
      <c r="E37" s="22"/>
      <c r="F37" s="42" t="s">
        <v>277</v>
      </c>
      <c r="G37" s="557"/>
      <c r="H37" s="434"/>
      <c r="I37" s="138"/>
      <c r="J37" s="134"/>
      <c r="K37" s="138"/>
      <c r="L37" s="134"/>
      <c r="M37" s="132"/>
      <c r="N37" s="2"/>
    </row>
    <row r="38" spans="1:14" ht="44.25" customHeight="1" x14ac:dyDescent="0.25">
      <c r="A38" s="10"/>
      <c r="B38" s="3"/>
      <c r="C38" s="663" t="s">
        <v>39</v>
      </c>
      <c r="D38" s="778" t="s">
        <v>403</v>
      </c>
      <c r="E38" s="22"/>
      <c r="F38" s="42" t="s">
        <v>277</v>
      </c>
      <c r="G38" s="557"/>
      <c r="H38" s="434"/>
      <c r="I38" s="138"/>
      <c r="J38" s="134"/>
      <c r="K38" s="138"/>
      <c r="L38" s="134"/>
      <c r="M38" s="132"/>
      <c r="N38" s="2"/>
    </row>
    <row r="39" spans="1:14" ht="42" customHeight="1" x14ac:dyDescent="0.25">
      <c r="A39" s="10"/>
      <c r="B39" s="3"/>
      <c r="C39" s="663" t="s">
        <v>45</v>
      </c>
      <c r="D39" s="778" t="s">
        <v>404</v>
      </c>
      <c r="E39" s="22"/>
      <c r="F39" s="42" t="s">
        <v>277</v>
      </c>
      <c r="G39" s="557"/>
      <c r="H39" s="434"/>
      <c r="I39" s="138"/>
      <c r="J39" s="134"/>
      <c r="K39" s="138"/>
      <c r="L39" s="134"/>
      <c r="M39" s="132"/>
      <c r="N39" s="2"/>
    </row>
    <row r="40" spans="1:14" ht="21" customHeight="1" thickBot="1" x14ac:dyDescent="0.3">
      <c r="A40" s="10"/>
      <c r="B40" s="15"/>
      <c r="C40" s="28" t="s">
        <v>40</v>
      </c>
      <c r="D40" s="803" t="s">
        <v>405</v>
      </c>
      <c r="E40" s="22"/>
      <c r="F40" s="42" t="s">
        <v>277</v>
      </c>
      <c r="G40" s="557"/>
      <c r="H40" s="434"/>
      <c r="I40" s="138"/>
      <c r="J40" s="134"/>
      <c r="K40" s="138"/>
      <c r="L40" s="134"/>
      <c r="M40" s="132"/>
      <c r="N40" s="2"/>
    </row>
    <row r="41" spans="1:14" ht="15.75" x14ac:dyDescent="0.25">
      <c r="A41" s="113" t="s">
        <v>13</v>
      </c>
      <c r="B41" s="114"/>
      <c r="C41" s="114"/>
      <c r="D41" s="114"/>
      <c r="E41" s="114"/>
      <c r="F41" s="114"/>
      <c r="G41" s="115"/>
      <c r="H41" s="114"/>
      <c r="I41" s="114"/>
      <c r="J41" s="114"/>
      <c r="K41" s="114"/>
      <c r="L41" s="114"/>
      <c r="M41" s="115"/>
    </row>
    <row r="42" spans="1:14" ht="30" customHeight="1" thickBot="1" x14ac:dyDescent="0.3">
      <c r="A42" s="35" t="s">
        <v>0</v>
      </c>
      <c r="B42" s="32" t="s">
        <v>1</v>
      </c>
      <c r="C42" s="33" t="s">
        <v>15</v>
      </c>
      <c r="D42" s="32" t="s">
        <v>42</v>
      </c>
      <c r="E42" s="32" t="s">
        <v>19</v>
      </c>
      <c r="F42" s="562" t="s">
        <v>276</v>
      </c>
      <c r="G42" s="34" t="s">
        <v>275</v>
      </c>
      <c r="H42" s="548" t="s">
        <v>46</v>
      </c>
      <c r="I42" s="32" t="s">
        <v>2</v>
      </c>
      <c r="J42" s="33" t="s">
        <v>3</v>
      </c>
      <c r="K42" s="32" t="s">
        <v>4</v>
      </c>
      <c r="L42" s="33" t="s">
        <v>5</v>
      </c>
      <c r="M42" s="34" t="s">
        <v>47</v>
      </c>
    </row>
    <row r="43" spans="1:14" ht="36.75" customHeight="1" x14ac:dyDescent="0.25">
      <c r="A43" s="25" t="s">
        <v>8</v>
      </c>
      <c r="B43" s="859" t="s">
        <v>9</v>
      </c>
      <c r="C43" s="668" t="s">
        <v>292</v>
      </c>
      <c r="D43" s="107" t="s">
        <v>20</v>
      </c>
      <c r="E43" s="36"/>
      <c r="F43" s="42" t="s">
        <v>277</v>
      </c>
      <c r="G43" s="559"/>
      <c r="H43" s="571">
        <v>0</v>
      </c>
      <c r="I43" s="133">
        <v>0</v>
      </c>
      <c r="J43" s="101">
        <v>274</v>
      </c>
      <c r="K43" s="101">
        <f>J43</f>
        <v>274</v>
      </c>
      <c r="L43" s="133">
        <v>100</v>
      </c>
      <c r="M43" s="102">
        <f>$K$43</f>
        <v>274</v>
      </c>
    </row>
    <row r="44" spans="1:14" ht="33" customHeight="1" thickBot="1" x14ac:dyDescent="0.3">
      <c r="A44" s="11"/>
      <c r="B44" s="860"/>
      <c r="C44" s="669" t="s">
        <v>293</v>
      </c>
      <c r="D44" s="109" t="s">
        <v>10</v>
      </c>
      <c r="E44" s="31"/>
      <c r="F44" s="64" t="s">
        <v>277</v>
      </c>
      <c r="G44" s="727" t="s">
        <v>291</v>
      </c>
      <c r="H44" s="550"/>
      <c r="I44" s="37"/>
      <c r="J44" s="37"/>
      <c r="K44" s="37"/>
      <c r="L44" s="37"/>
      <c r="M44" s="38"/>
    </row>
    <row r="45" spans="1:14" ht="8.25" customHeight="1" x14ac:dyDescent="0.25"/>
    <row r="46" spans="1:14" x14ac:dyDescent="0.25">
      <c r="B46" s="41"/>
    </row>
    <row r="47" spans="1:14" x14ac:dyDescent="0.25">
      <c r="B47" s="120"/>
      <c r="C47" s="2"/>
    </row>
    <row r="48" spans="1:14" x14ac:dyDescent="0.25">
      <c r="B48" s="88"/>
    </row>
    <row r="49" spans="2:2" x14ac:dyDescent="0.25">
      <c r="B49" s="88"/>
    </row>
  </sheetData>
  <mergeCells count="11">
    <mergeCell ref="A21:A26"/>
    <mergeCell ref="B43:B44"/>
    <mergeCell ref="A5:A12"/>
    <mergeCell ref="A27:A31"/>
    <mergeCell ref="A35:A37"/>
    <mergeCell ref="B35:B37"/>
    <mergeCell ref="I17:I18"/>
    <mergeCell ref="J17:J18"/>
    <mergeCell ref="K17:K18"/>
    <mergeCell ref="L17:L18"/>
    <mergeCell ref="M17:M18"/>
  </mergeCells>
  <conditionalFormatting sqref="F17">
    <cfRule type="cellIs" dxfId="341" priority="13" operator="equal">
      <formula>$R$5</formula>
    </cfRule>
    <cfRule type="cellIs" dxfId="340" priority="14" operator="equal">
      <formula>$R$6</formula>
    </cfRule>
    <cfRule type="cellIs" dxfId="339" priority="15" operator="equal">
      <formula>$R$4</formula>
    </cfRule>
  </conditionalFormatting>
  <conditionalFormatting sqref="F21:F31">
    <cfRule type="cellIs" dxfId="338" priority="10" operator="equal">
      <formula>$R$5</formula>
    </cfRule>
    <cfRule type="cellIs" dxfId="337" priority="11" operator="equal">
      <formula>$R$6</formula>
    </cfRule>
    <cfRule type="cellIs" dxfId="336" priority="12" operator="equal">
      <formula>$R$4</formula>
    </cfRule>
  </conditionalFormatting>
  <conditionalFormatting sqref="F35:F40">
    <cfRule type="cellIs" dxfId="335" priority="7" operator="equal">
      <formula>$R$5</formula>
    </cfRule>
    <cfRule type="cellIs" dxfId="334" priority="8" operator="equal">
      <formula>$R$6</formula>
    </cfRule>
    <cfRule type="cellIs" dxfId="333" priority="9" operator="equal">
      <formula>$R$4</formula>
    </cfRule>
  </conditionalFormatting>
  <conditionalFormatting sqref="F43:F44">
    <cfRule type="cellIs" dxfId="332" priority="4" operator="equal">
      <formula>$R$5</formula>
    </cfRule>
    <cfRule type="cellIs" dxfId="331" priority="5" operator="equal">
      <formula>$R$6</formula>
    </cfRule>
    <cfRule type="cellIs" dxfId="330" priority="6" operator="equal">
      <formula>$R$4</formula>
    </cfRule>
  </conditionalFormatting>
  <conditionalFormatting sqref="F5:F14">
    <cfRule type="cellIs" dxfId="329" priority="1" operator="equal">
      <formula>$R$5</formula>
    </cfRule>
    <cfRule type="cellIs" dxfId="328" priority="2" operator="equal">
      <formula>$R$6</formula>
    </cfRule>
    <cfRule type="cellIs" dxfId="327" priority="3" operator="equal">
      <formula>$R$4</formula>
    </cfRule>
  </conditionalFormatting>
  <dataValidations count="1">
    <dataValidation type="list" allowBlank="1" showInputMessage="1" showErrorMessage="1" sqref="F21:F31 F17 F43:F44 F35:F40 F5:F14">
      <formula1>$R$4:$R$6</formula1>
    </dataValidation>
  </dataValidations>
  <pageMargins left="0.43307086614173229" right="0.43307086614173229" top="0.35433070866141736" bottom="0.35433070866141736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16" sqref="D16"/>
    </sheetView>
  </sheetViews>
  <sheetFormatPr defaultRowHeight="15" x14ac:dyDescent="0.25"/>
  <cols>
    <col min="1" max="1" width="12.28515625" customWidth="1"/>
    <col min="2" max="2" width="40.140625" customWidth="1"/>
    <col min="3" max="3" width="37.5703125" customWidth="1"/>
    <col min="4" max="4" width="22.7109375" customWidth="1"/>
    <col min="5" max="5" width="8.140625" customWidth="1"/>
    <col min="6" max="6" width="15" customWidth="1"/>
    <col min="7" max="7" width="7.7109375" hidden="1" customWidth="1"/>
    <col min="8" max="8" width="6.85546875" hidden="1" customWidth="1"/>
    <col min="9" max="9" width="9.7109375" hidden="1" customWidth="1"/>
    <col min="10" max="10" width="6.5703125" hidden="1" customWidth="1"/>
    <col min="11" max="11" width="5.140625" hidden="1" customWidth="1"/>
    <col min="12" max="12" width="7.42578125" hidden="1" customWidth="1"/>
    <col min="17" max="17" width="0" hidden="1" customWidth="1"/>
  </cols>
  <sheetData>
    <row r="1" spans="1:17" ht="18" x14ac:dyDescent="0.25">
      <c r="A1" s="1" t="s">
        <v>327</v>
      </c>
      <c r="K1" s="874" t="s">
        <v>124</v>
      </c>
      <c r="L1" s="874"/>
    </row>
    <row r="2" spans="1:17" ht="10.5" customHeight="1" thickBot="1" x14ac:dyDescent="0.3"/>
    <row r="3" spans="1:17" ht="17.25" hidden="1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7" ht="39" hidden="1" thickBot="1" x14ac:dyDescent="0.3">
      <c r="A4" s="52" t="s">
        <v>0</v>
      </c>
      <c r="B4" s="53" t="s">
        <v>1</v>
      </c>
      <c r="C4" s="54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5" t="s">
        <v>16</v>
      </c>
      <c r="L4" s="56" t="s">
        <v>17</v>
      </c>
      <c r="Q4" t="s">
        <v>277</v>
      </c>
    </row>
    <row r="5" spans="1:17" ht="59.45" hidden="1" customHeight="1" thickBot="1" x14ac:dyDescent="0.3">
      <c r="A5" s="176" t="s">
        <v>126</v>
      </c>
      <c r="B5" s="177" t="s">
        <v>127</v>
      </c>
      <c r="C5" s="178"/>
      <c r="D5" s="179"/>
      <c r="E5" s="180"/>
      <c r="F5" s="580"/>
      <c r="G5" s="574"/>
      <c r="H5" s="181"/>
      <c r="I5" s="182"/>
      <c r="J5" s="183"/>
      <c r="K5" s="182"/>
      <c r="L5" s="184">
        <v>0</v>
      </c>
      <c r="Q5" t="s">
        <v>278</v>
      </c>
    </row>
    <row r="6" spans="1:17" ht="16.5" thickBot="1" x14ac:dyDescent="0.3">
      <c r="A6" s="185" t="s">
        <v>21</v>
      </c>
      <c r="B6" s="186"/>
      <c r="C6" s="186"/>
      <c r="D6" s="186"/>
      <c r="E6" s="186"/>
      <c r="F6" s="187"/>
      <c r="G6" s="186"/>
      <c r="H6" s="186"/>
      <c r="I6" s="186"/>
      <c r="J6" s="186"/>
      <c r="K6" s="186"/>
      <c r="L6" s="187"/>
      <c r="Q6" t="s">
        <v>279</v>
      </c>
    </row>
    <row r="7" spans="1:17" ht="28.5" customHeight="1" thickBot="1" x14ac:dyDescent="0.3">
      <c r="A7" s="188" t="s">
        <v>0</v>
      </c>
      <c r="B7" s="189" t="s">
        <v>1</v>
      </c>
      <c r="C7" s="190" t="s">
        <v>18</v>
      </c>
      <c r="D7" s="189" t="s">
        <v>43</v>
      </c>
      <c r="E7" s="189" t="s">
        <v>19</v>
      </c>
      <c r="F7" s="192" t="s">
        <v>275</v>
      </c>
      <c r="G7" s="575" t="s">
        <v>46</v>
      </c>
      <c r="H7" s="189" t="s">
        <v>2</v>
      </c>
      <c r="I7" s="190" t="s">
        <v>3</v>
      </c>
      <c r="J7" s="189" t="s">
        <v>4</v>
      </c>
      <c r="K7" s="191" t="s">
        <v>5</v>
      </c>
      <c r="L7" s="192" t="s">
        <v>47</v>
      </c>
    </row>
    <row r="8" spans="1:17" ht="52.5" customHeight="1" x14ac:dyDescent="0.25">
      <c r="A8" s="864" t="s">
        <v>6</v>
      </c>
      <c r="B8" s="193" t="s">
        <v>128</v>
      </c>
      <c r="C8" s="172" t="s">
        <v>129</v>
      </c>
      <c r="D8" s="780" t="s">
        <v>409</v>
      </c>
      <c r="E8" s="63"/>
      <c r="F8" s="551" t="s">
        <v>290</v>
      </c>
      <c r="G8" s="576">
        <v>2.5999999999999999E-3</v>
      </c>
      <c r="H8" s="876">
        <v>405</v>
      </c>
      <c r="I8" s="878" t="s">
        <v>23</v>
      </c>
      <c r="J8" s="876">
        <f>H8</f>
        <v>405</v>
      </c>
      <c r="K8" s="878">
        <v>100</v>
      </c>
      <c r="L8" s="880">
        <f>$J$8</f>
        <v>405</v>
      </c>
    </row>
    <row r="9" spans="1:17" ht="78.75" customHeight="1" thickBot="1" x14ac:dyDescent="0.3">
      <c r="A9" s="875"/>
      <c r="B9" s="175" t="s">
        <v>130</v>
      </c>
      <c r="C9" s="196"/>
      <c r="D9" s="197"/>
      <c r="E9" s="64"/>
      <c r="F9" s="553"/>
      <c r="G9" s="577"/>
      <c r="H9" s="877"/>
      <c r="I9" s="879"/>
      <c r="J9" s="877"/>
      <c r="K9" s="879"/>
      <c r="L9" s="881"/>
    </row>
    <row r="10" spans="1:17" ht="17.25" hidden="1" customHeight="1" x14ac:dyDescent="0.25">
      <c r="A10" s="65" t="s">
        <v>7</v>
      </c>
      <c r="B10" s="66"/>
      <c r="C10" s="66"/>
      <c r="D10" s="66"/>
      <c r="E10" s="66"/>
      <c r="F10" s="67"/>
      <c r="G10" s="66"/>
      <c r="H10" s="66"/>
      <c r="I10" s="66"/>
      <c r="J10" s="66"/>
      <c r="K10" s="66"/>
      <c r="L10" s="67"/>
    </row>
    <row r="11" spans="1:17" ht="28.5" hidden="1" customHeight="1" x14ac:dyDescent="0.25">
      <c r="A11" s="57" t="s">
        <v>0</v>
      </c>
      <c r="B11" s="58" t="s">
        <v>1</v>
      </c>
      <c r="C11" s="59" t="s">
        <v>15</v>
      </c>
      <c r="D11" s="58" t="s">
        <v>131</v>
      </c>
      <c r="E11" s="58" t="s">
        <v>19</v>
      </c>
      <c r="F11" s="60"/>
      <c r="G11" s="543" t="s">
        <v>46</v>
      </c>
      <c r="H11" s="58" t="s">
        <v>2</v>
      </c>
      <c r="I11" s="59" t="s">
        <v>3</v>
      </c>
      <c r="J11" s="58" t="s">
        <v>4</v>
      </c>
      <c r="K11" s="59" t="s">
        <v>5</v>
      </c>
      <c r="L11" s="60" t="s">
        <v>47</v>
      </c>
    </row>
    <row r="12" spans="1:17" ht="70.5" hidden="1" customHeight="1" x14ac:dyDescent="0.25">
      <c r="A12" s="10" t="s">
        <v>132</v>
      </c>
      <c r="B12" s="174" t="s">
        <v>127</v>
      </c>
      <c r="C12" s="172"/>
      <c r="D12" s="198"/>
      <c r="E12" s="22"/>
      <c r="F12" s="557"/>
      <c r="G12" s="434"/>
      <c r="H12" s="134"/>
      <c r="I12" s="138"/>
      <c r="J12" s="138"/>
      <c r="K12" s="134"/>
      <c r="L12" s="132"/>
      <c r="M12" s="2"/>
    </row>
    <row r="13" spans="1:17" ht="20.45" customHeight="1" thickBot="1" x14ac:dyDescent="0.3">
      <c r="A13" s="199" t="s">
        <v>22</v>
      </c>
      <c r="B13" s="16"/>
      <c r="C13" s="17"/>
      <c r="D13" s="18"/>
      <c r="E13" s="19"/>
      <c r="F13" s="565"/>
      <c r="G13" s="19"/>
      <c r="H13" s="20"/>
      <c r="I13" s="20"/>
      <c r="J13" s="20"/>
      <c r="K13" s="20"/>
      <c r="L13" s="21"/>
      <c r="M13" s="2"/>
    </row>
    <row r="14" spans="1:17" ht="17.25" customHeight="1" thickBot="1" x14ac:dyDescent="0.3">
      <c r="A14" s="200" t="s">
        <v>12</v>
      </c>
      <c r="B14" s="201"/>
      <c r="C14" s="201"/>
      <c r="D14" s="201"/>
      <c r="E14" s="201"/>
      <c r="F14" s="202"/>
      <c r="G14" s="201"/>
      <c r="H14" s="201"/>
      <c r="I14" s="201"/>
      <c r="J14" s="201"/>
      <c r="K14" s="201"/>
      <c r="L14" s="202"/>
    </row>
    <row r="15" spans="1:17" ht="27.75" customHeight="1" thickBot="1" x14ac:dyDescent="0.3">
      <c r="A15" s="203" t="s">
        <v>0</v>
      </c>
      <c r="B15" s="204" t="s">
        <v>1</v>
      </c>
      <c r="C15" s="205" t="s">
        <v>15</v>
      </c>
      <c r="D15" s="204" t="s">
        <v>42</v>
      </c>
      <c r="E15" s="206" t="s">
        <v>19</v>
      </c>
      <c r="F15" s="581" t="s">
        <v>275</v>
      </c>
      <c r="G15" s="206" t="s">
        <v>46</v>
      </c>
      <c r="H15" s="206" t="s">
        <v>2</v>
      </c>
      <c r="I15" s="205" t="s">
        <v>3</v>
      </c>
      <c r="J15" s="204" t="s">
        <v>4</v>
      </c>
      <c r="K15" s="205" t="s">
        <v>5</v>
      </c>
      <c r="L15" s="207" t="s">
        <v>47</v>
      </c>
    </row>
    <row r="16" spans="1:17" ht="58.5" customHeight="1" thickBot="1" x14ac:dyDescent="0.3">
      <c r="A16" s="208" t="s">
        <v>133</v>
      </c>
      <c r="B16" s="209" t="s">
        <v>134</v>
      </c>
      <c r="C16" s="178" t="s">
        <v>135</v>
      </c>
      <c r="D16" s="178" t="s">
        <v>136</v>
      </c>
      <c r="E16" s="180"/>
      <c r="F16" s="582" t="s">
        <v>290</v>
      </c>
      <c r="G16" s="578">
        <v>1E-3</v>
      </c>
      <c r="H16" s="183">
        <v>120</v>
      </c>
      <c r="I16" s="182">
        <v>48</v>
      </c>
      <c r="J16" s="183">
        <f>H16+I16</f>
        <v>168</v>
      </c>
      <c r="K16" s="182">
        <v>100</v>
      </c>
      <c r="L16" s="184">
        <f>$J$16</f>
        <v>168</v>
      </c>
      <c r="M16" s="2"/>
    </row>
    <row r="17" spans="1:12" ht="16.5" thickBot="1" x14ac:dyDescent="0.3">
      <c r="A17" s="210" t="s">
        <v>13</v>
      </c>
      <c r="B17" s="211"/>
      <c r="C17" s="211"/>
      <c r="D17" s="211"/>
      <c r="E17" s="211"/>
      <c r="F17" s="212"/>
      <c r="G17" s="211"/>
      <c r="H17" s="211"/>
      <c r="I17" s="211"/>
      <c r="J17" s="211"/>
      <c r="K17" s="211"/>
      <c r="L17" s="212"/>
    </row>
    <row r="18" spans="1:12" ht="30" customHeight="1" thickBot="1" x14ac:dyDescent="0.3">
      <c r="A18" s="213" t="s">
        <v>0</v>
      </c>
      <c r="B18" s="214" t="s">
        <v>1</v>
      </c>
      <c r="C18" s="215" t="s">
        <v>15</v>
      </c>
      <c r="D18" s="214" t="s">
        <v>42</v>
      </c>
      <c r="E18" s="214" t="s">
        <v>19</v>
      </c>
      <c r="F18" s="216" t="s">
        <v>275</v>
      </c>
      <c r="G18" s="579" t="s">
        <v>46</v>
      </c>
      <c r="H18" s="214" t="s">
        <v>2</v>
      </c>
      <c r="I18" s="215" t="s">
        <v>3</v>
      </c>
      <c r="J18" s="214" t="s">
        <v>4</v>
      </c>
      <c r="K18" s="215" t="s">
        <v>5</v>
      </c>
      <c r="L18" s="216" t="s">
        <v>47</v>
      </c>
    </row>
    <row r="19" spans="1:12" ht="39.75" customHeight="1" x14ac:dyDescent="0.25">
      <c r="A19" s="25" t="s">
        <v>8</v>
      </c>
      <c r="B19" s="859" t="s">
        <v>9</v>
      </c>
      <c r="C19" s="668" t="s">
        <v>292</v>
      </c>
      <c r="D19" s="107" t="s">
        <v>20</v>
      </c>
      <c r="E19" s="63"/>
      <c r="F19" s="559" t="s">
        <v>290</v>
      </c>
      <c r="G19" s="571">
        <v>0</v>
      </c>
      <c r="H19" s="133">
        <v>0</v>
      </c>
      <c r="I19" s="101">
        <v>20</v>
      </c>
      <c r="J19" s="101">
        <f>I19</f>
        <v>20</v>
      </c>
      <c r="K19" s="133">
        <v>100</v>
      </c>
      <c r="L19" s="102">
        <f>J19</f>
        <v>20</v>
      </c>
    </row>
    <row r="20" spans="1:12" ht="27.75" customHeight="1" thickBot="1" x14ac:dyDescent="0.3">
      <c r="A20" s="11"/>
      <c r="B20" s="860"/>
      <c r="C20" s="669" t="s">
        <v>293</v>
      </c>
      <c r="D20" s="109" t="s">
        <v>10</v>
      </c>
      <c r="E20" s="43"/>
      <c r="F20" s="560"/>
      <c r="G20" s="550"/>
      <c r="H20" s="37"/>
      <c r="I20" s="37"/>
      <c r="J20" s="37"/>
      <c r="K20" s="37"/>
      <c r="L20" s="38"/>
    </row>
    <row r="21" spans="1:12" ht="6" customHeight="1" x14ac:dyDescent="0.25">
      <c r="B21" s="217"/>
    </row>
    <row r="22" spans="1:12" x14ac:dyDescent="0.25">
      <c r="D22" s="112" t="s">
        <v>41</v>
      </c>
      <c r="E22" s="111">
        <v>24.19</v>
      </c>
      <c r="F22" s="111"/>
    </row>
    <row r="23" spans="1:12" x14ac:dyDescent="0.25">
      <c r="E23" s="218">
        <v>1</v>
      </c>
      <c r="F23" s="218"/>
      <c r="G23" s="219"/>
    </row>
    <row r="24" spans="1:12" x14ac:dyDescent="0.25">
      <c r="G24" s="220"/>
    </row>
    <row r="25" spans="1:12" x14ac:dyDescent="0.25">
      <c r="E25" s="221"/>
      <c r="F25" s="221"/>
      <c r="G25" s="221"/>
    </row>
  </sheetData>
  <mergeCells count="8">
    <mergeCell ref="B19:B20"/>
    <mergeCell ref="K1:L1"/>
    <mergeCell ref="A8:A9"/>
    <mergeCell ref="H8:H9"/>
    <mergeCell ref="I8:I9"/>
    <mergeCell ref="J8:J9"/>
    <mergeCell ref="K8:K9"/>
    <mergeCell ref="L8:L9"/>
  </mergeCells>
  <conditionalFormatting sqref="E5">
    <cfRule type="cellIs" dxfId="326" priority="10" operator="equal">
      <formula>$Q$6</formula>
    </cfRule>
    <cfRule type="cellIs" dxfId="325" priority="11" operator="equal">
      <formula>$Q$5</formula>
    </cfRule>
    <cfRule type="cellIs" dxfId="324" priority="12" operator="equal">
      <formula>$Q$4</formula>
    </cfRule>
  </conditionalFormatting>
  <conditionalFormatting sqref="E19:E20">
    <cfRule type="cellIs" dxfId="323" priority="1" operator="equal">
      <formula>$Q$6</formula>
    </cfRule>
    <cfRule type="cellIs" dxfId="322" priority="2" operator="equal">
      <formula>$Q$5</formula>
    </cfRule>
    <cfRule type="cellIs" dxfId="321" priority="3" operator="equal">
      <formula>$Q$4</formula>
    </cfRule>
  </conditionalFormatting>
  <conditionalFormatting sqref="E8">
    <cfRule type="cellIs" dxfId="320" priority="7" operator="equal">
      <formula>$Q$6</formula>
    </cfRule>
    <cfRule type="cellIs" dxfId="319" priority="8" operator="equal">
      <formula>$Q$5</formula>
    </cfRule>
    <cfRule type="cellIs" dxfId="318" priority="9" operator="equal">
      <formula>$Q$4</formula>
    </cfRule>
  </conditionalFormatting>
  <conditionalFormatting sqref="E16">
    <cfRule type="cellIs" dxfId="317" priority="4" operator="equal">
      <formula>$Q$6</formula>
    </cfRule>
    <cfRule type="cellIs" dxfId="316" priority="5" operator="equal">
      <formula>$Q$5</formula>
    </cfRule>
    <cfRule type="cellIs" dxfId="315" priority="6" operator="equal">
      <formula>$Q$4</formula>
    </cfRule>
  </conditionalFormatting>
  <dataValidations count="1">
    <dataValidation type="list" allowBlank="1" showInputMessage="1" showErrorMessage="1" sqref="E5 E8 E16 E19:E20">
      <formula1>$Q$4:$Q$6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A9" workbookViewId="0">
      <selection activeCell="A26" sqref="A26:XFD31"/>
    </sheetView>
  </sheetViews>
  <sheetFormatPr defaultRowHeight="15" x14ac:dyDescent="0.25"/>
  <cols>
    <col min="1" max="1" width="13.85546875" customWidth="1"/>
    <col min="2" max="2" width="56.7109375" customWidth="1"/>
    <col min="3" max="3" width="59.5703125" customWidth="1"/>
    <col min="4" max="4" width="33.140625" customWidth="1"/>
    <col min="5" max="5" width="8.140625" customWidth="1"/>
    <col min="6" max="6" width="12.140625" customWidth="1"/>
    <col min="7" max="7" width="5.7109375" hidden="1" customWidth="1"/>
    <col min="8" max="8" width="7.140625" hidden="1" customWidth="1"/>
    <col min="9" max="9" width="9.7109375" hidden="1" customWidth="1"/>
    <col min="10" max="10" width="7.7109375" hidden="1" customWidth="1"/>
    <col min="11" max="11" width="5.7109375" hidden="1" customWidth="1"/>
    <col min="12" max="12" width="7.42578125" hidden="1" customWidth="1"/>
    <col min="17" max="17" width="0" hidden="1" customWidth="1"/>
  </cols>
  <sheetData>
    <row r="1" spans="1:17" ht="18" x14ac:dyDescent="0.25">
      <c r="A1" s="1" t="s">
        <v>348</v>
      </c>
      <c r="D1" s="753"/>
      <c r="E1" s="753"/>
      <c r="F1" s="753"/>
      <c r="K1" s="874" t="s">
        <v>124</v>
      </c>
      <c r="L1" s="874"/>
    </row>
    <row r="2" spans="1:17" ht="3.75" customHeight="1" thickBot="1" x14ac:dyDescent="0.3"/>
    <row r="3" spans="1:17" ht="17.25" hidden="1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7" ht="39" hidden="1" thickBot="1" x14ac:dyDescent="0.3">
      <c r="A4" s="52" t="s">
        <v>0</v>
      </c>
      <c r="B4" s="53" t="s">
        <v>1</v>
      </c>
      <c r="C4" s="54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5" t="s">
        <v>16</v>
      </c>
      <c r="L4" s="56" t="s">
        <v>17</v>
      </c>
      <c r="Q4" t="s">
        <v>277</v>
      </c>
    </row>
    <row r="5" spans="1:17" ht="59.45" hidden="1" customHeight="1" thickBot="1" x14ac:dyDescent="0.3">
      <c r="A5" s="176" t="s">
        <v>126</v>
      </c>
      <c r="B5" s="177" t="s">
        <v>127</v>
      </c>
      <c r="C5" s="178"/>
      <c r="D5" s="179"/>
      <c r="E5" s="180"/>
      <c r="F5" s="580"/>
      <c r="G5" s="574"/>
      <c r="H5" s="181"/>
      <c r="I5" s="182"/>
      <c r="J5" s="183"/>
      <c r="K5" s="182"/>
      <c r="L5" s="184">
        <v>0</v>
      </c>
      <c r="Q5" t="s">
        <v>278</v>
      </c>
    </row>
    <row r="6" spans="1:17" ht="16.5" thickBot="1" x14ac:dyDescent="0.3">
      <c r="A6" s="185" t="s">
        <v>21</v>
      </c>
      <c r="B6" s="186"/>
      <c r="C6" s="186"/>
      <c r="D6" s="186"/>
      <c r="E6" s="186"/>
      <c r="F6" s="187"/>
      <c r="G6" s="186"/>
      <c r="H6" s="186"/>
      <c r="I6" s="186"/>
      <c r="J6" s="186"/>
      <c r="K6" s="186"/>
      <c r="L6" s="187"/>
      <c r="Q6" t="s">
        <v>279</v>
      </c>
    </row>
    <row r="7" spans="1:17" ht="28.5" customHeight="1" thickBot="1" x14ac:dyDescent="0.3">
      <c r="A7" s="188" t="s">
        <v>0</v>
      </c>
      <c r="B7" s="189" t="s">
        <v>1</v>
      </c>
      <c r="C7" s="190" t="s">
        <v>18</v>
      </c>
      <c r="D7" s="189" t="s">
        <v>43</v>
      </c>
      <c r="E7" s="189" t="s">
        <v>19</v>
      </c>
      <c r="F7" s="192" t="s">
        <v>275</v>
      </c>
      <c r="G7" s="575" t="s">
        <v>46</v>
      </c>
      <c r="H7" s="189" t="s">
        <v>2</v>
      </c>
      <c r="I7" s="190" t="s">
        <v>3</v>
      </c>
      <c r="J7" s="189" t="s">
        <v>4</v>
      </c>
      <c r="K7" s="191" t="s">
        <v>5</v>
      </c>
      <c r="L7" s="192" t="s">
        <v>47</v>
      </c>
    </row>
    <row r="8" spans="1:17" ht="52.5" customHeight="1" x14ac:dyDescent="0.25">
      <c r="A8" s="864" t="s">
        <v>352</v>
      </c>
      <c r="B8" s="193" t="s">
        <v>128</v>
      </c>
      <c r="C8" s="172" t="s">
        <v>129</v>
      </c>
      <c r="D8" s="780" t="s">
        <v>410</v>
      </c>
      <c r="E8" s="63" t="s">
        <v>277</v>
      </c>
      <c r="F8" s="551"/>
      <c r="G8" s="576">
        <v>2.8999999999999998E-3</v>
      </c>
      <c r="H8" s="876">
        <v>10807</v>
      </c>
      <c r="I8" s="878" t="s">
        <v>23</v>
      </c>
      <c r="J8" s="876">
        <f>H8</f>
        <v>10807</v>
      </c>
      <c r="K8" s="878">
        <v>100</v>
      </c>
      <c r="L8" s="880">
        <f>$J$8</f>
        <v>10807</v>
      </c>
    </row>
    <row r="9" spans="1:17" ht="58.5" customHeight="1" thickBot="1" x14ac:dyDescent="0.3">
      <c r="A9" s="875"/>
      <c r="B9" s="175" t="s">
        <v>130</v>
      </c>
      <c r="C9" s="196"/>
      <c r="D9" s="197"/>
      <c r="E9" s="64"/>
      <c r="F9" s="553"/>
      <c r="G9" s="577"/>
      <c r="H9" s="877"/>
      <c r="I9" s="879"/>
      <c r="J9" s="877"/>
      <c r="K9" s="879"/>
      <c r="L9" s="881"/>
    </row>
    <row r="10" spans="1:17" ht="17.25" hidden="1" customHeight="1" x14ac:dyDescent="0.25">
      <c r="A10" s="65" t="s">
        <v>7</v>
      </c>
      <c r="B10" s="66"/>
      <c r="C10" s="66"/>
      <c r="D10" s="66"/>
      <c r="E10" s="66"/>
      <c r="F10" s="67"/>
      <c r="G10" s="66"/>
      <c r="H10" s="66"/>
      <c r="I10" s="66"/>
      <c r="J10" s="66"/>
      <c r="K10" s="66"/>
      <c r="L10" s="67"/>
    </row>
    <row r="11" spans="1:17" ht="28.5" hidden="1" customHeight="1" x14ac:dyDescent="0.25">
      <c r="A11" s="57" t="s">
        <v>0</v>
      </c>
      <c r="B11" s="58" t="s">
        <v>1</v>
      </c>
      <c r="C11" s="59" t="s">
        <v>15</v>
      </c>
      <c r="D11" s="58" t="s">
        <v>131</v>
      </c>
      <c r="E11" s="58" t="s">
        <v>19</v>
      </c>
      <c r="F11" s="60"/>
      <c r="G11" s="543" t="s">
        <v>46</v>
      </c>
      <c r="H11" s="58" t="s">
        <v>2</v>
      </c>
      <c r="I11" s="59" t="s">
        <v>3</v>
      </c>
      <c r="J11" s="58" t="s">
        <v>4</v>
      </c>
      <c r="K11" s="59" t="s">
        <v>5</v>
      </c>
      <c r="L11" s="60" t="s">
        <v>47</v>
      </c>
    </row>
    <row r="12" spans="1:17" ht="70.5" hidden="1" customHeight="1" x14ac:dyDescent="0.25">
      <c r="A12" s="10" t="s">
        <v>132</v>
      </c>
      <c r="B12" s="174" t="s">
        <v>127</v>
      </c>
      <c r="C12" s="172"/>
      <c r="D12" s="198"/>
      <c r="E12" s="22"/>
      <c r="F12" s="557"/>
      <c r="G12" s="434"/>
      <c r="H12" s="134"/>
      <c r="I12" s="138"/>
      <c r="J12" s="138"/>
      <c r="K12" s="134"/>
      <c r="L12" s="132"/>
      <c r="M12" s="2"/>
    </row>
    <row r="13" spans="1:17" ht="20.45" customHeight="1" thickBot="1" x14ac:dyDescent="0.3">
      <c r="A13" s="199" t="s">
        <v>22</v>
      </c>
      <c r="B13" s="16"/>
      <c r="C13" s="17"/>
      <c r="D13" s="18"/>
      <c r="E13" s="19"/>
      <c r="F13" s="565"/>
      <c r="G13" s="19"/>
      <c r="H13" s="20"/>
      <c r="I13" s="20"/>
      <c r="J13" s="20"/>
      <c r="K13" s="20"/>
      <c r="L13" s="21"/>
      <c r="M13" s="2"/>
    </row>
    <row r="14" spans="1:17" ht="17.25" customHeight="1" thickBot="1" x14ac:dyDescent="0.3">
      <c r="A14" s="200" t="s">
        <v>12</v>
      </c>
      <c r="B14" s="201"/>
      <c r="C14" s="201"/>
      <c r="D14" s="201"/>
      <c r="E14" s="201"/>
      <c r="F14" s="202"/>
      <c r="G14" s="201"/>
      <c r="H14" s="201"/>
      <c r="I14" s="201"/>
      <c r="J14" s="201"/>
      <c r="K14" s="201"/>
      <c r="L14" s="202"/>
    </row>
    <row r="15" spans="1:17" ht="27.75" customHeight="1" thickBot="1" x14ac:dyDescent="0.3">
      <c r="A15" s="76" t="s">
        <v>0</v>
      </c>
      <c r="B15" s="74" t="s">
        <v>1</v>
      </c>
      <c r="C15" s="73" t="s">
        <v>15</v>
      </c>
      <c r="D15" s="74" t="s">
        <v>42</v>
      </c>
      <c r="E15" s="72" t="s">
        <v>19</v>
      </c>
      <c r="F15" s="567" t="s">
        <v>275</v>
      </c>
      <c r="G15" s="206" t="s">
        <v>46</v>
      </c>
      <c r="H15" s="206" t="s">
        <v>2</v>
      </c>
      <c r="I15" s="205" t="s">
        <v>3</v>
      </c>
      <c r="J15" s="204" t="s">
        <v>4</v>
      </c>
      <c r="K15" s="205" t="s">
        <v>5</v>
      </c>
      <c r="L15" s="207" t="s">
        <v>47</v>
      </c>
    </row>
    <row r="16" spans="1:17" ht="32.25" customHeight="1" thickBot="1" x14ac:dyDescent="0.3">
      <c r="A16" s="882" t="s">
        <v>350</v>
      </c>
      <c r="B16" s="885" t="s">
        <v>349</v>
      </c>
      <c r="C16" s="149" t="s">
        <v>286</v>
      </c>
      <c r="D16" s="369" t="s">
        <v>288</v>
      </c>
      <c r="E16" s="561" t="s">
        <v>277</v>
      </c>
      <c r="F16" s="587"/>
      <c r="G16" s="578">
        <v>0.215</v>
      </c>
      <c r="H16" s="183">
        <v>25892</v>
      </c>
      <c r="I16" s="182">
        <v>8971</v>
      </c>
      <c r="J16" s="183">
        <f>H16+I16</f>
        <v>34863</v>
      </c>
      <c r="K16" s="182">
        <v>100</v>
      </c>
      <c r="L16" s="184">
        <f>$J$16</f>
        <v>34863</v>
      </c>
      <c r="M16" s="2"/>
    </row>
    <row r="17" spans="1:13" ht="43.5" customHeight="1" thickBot="1" x14ac:dyDescent="0.3">
      <c r="A17" s="883"/>
      <c r="B17" s="886"/>
      <c r="C17" s="149" t="s">
        <v>287</v>
      </c>
      <c r="D17" s="369" t="s">
        <v>289</v>
      </c>
      <c r="E17" s="561" t="s">
        <v>277</v>
      </c>
      <c r="F17" s="557"/>
      <c r="G17" s="578"/>
      <c r="H17" s="583"/>
      <c r="I17" s="578"/>
      <c r="J17" s="583"/>
      <c r="K17" s="578"/>
      <c r="L17" s="584"/>
      <c r="M17" s="2"/>
    </row>
    <row r="18" spans="1:13" ht="43.5" customHeight="1" thickBot="1" x14ac:dyDescent="0.3">
      <c r="A18" s="883"/>
      <c r="B18" s="886"/>
      <c r="C18" s="149" t="s">
        <v>285</v>
      </c>
      <c r="D18" s="369" t="s">
        <v>284</v>
      </c>
      <c r="E18" s="561" t="s">
        <v>277</v>
      </c>
      <c r="F18" s="557"/>
      <c r="G18" s="578"/>
      <c r="H18" s="583"/>
      <c r="I18" s="578"/>
      <c r="J18" s="583"/>
      <c r="K18" s="578"/>
      <c r="L18" s="584"/>
      <c r="M18" s="2"/>
    </row>
    <row r="19" spans="1:13" ht="45" customHeight="1" thickBot="1" x14ac:dyDescent="0.3">
      <c r="A19" s="883"/>
      <c r="B19" s="886"/>
      <c r="C19" s="149" t="s">
        <v>281</v>
      </c>
      <c r="D19" s="369" t="s">
        <v>282</v>
      </c>
      <c r="E19" s="561" t="s">
        <v>277</v>
      </c>
      <c r="F19" s="557"/>
      <c r="G19" s="578"/>
      <c r="H19" s="583"/>
      <c r="I19" s="578"/>
      <c r="J19" s="583"/>
      <c r="K19" s="578"/>
      <c r="L19" s="584"/>
      <c r="M19" s="2"/>
    </row>
    <row r="20" spans="1:13" ht="45" customHeight="1" thickBot="1" x14ac:dyDescent="0.3">
      <c r="A20" s="884"/>
      <c r="B20" s="887"/>
      <c r="C20" s="585" t="s">
        <v>280</v>
      </c>
      <c r="D20" s="586" t="s">
        <v>283</v>
      </c>
      <c r="E20" s="561" t="s">
        <v>277</v>
      </c>
      <c r="F20" s="558"/>
      <c r="G20" s="578"/>
      <c r="H20" s="583"/>
      <c r="I20" s="578"/>
      <c r="J20" s="583"/>
      <c r="K20" s="578"/>
      <c r="L20" s="584"/>
      <c r="M20" s="2"/>
    </row>
    <row r="21" spans="1:13" ht="16.5" thickBot="1" x14ac:dyDescent="0.3">
      <c r="A21" s="210" t="s">
        <v>13</v>
      </c>
      <c r="B21" s="211"/>
      <c r="C21" s="211"/>
      <c r="D21" s="211"/>
      <c r="E21" s="211"/>
      <c r="F21" s="212"/>
      <c r="G21" s="211"/>
      <c r="H21" s="211"/>
      <c r="I21" s="211"/>
      <c r="J21" s="211"/>
      <c r="K21" s="211"/>
      <c r="L21" s="212"/>
    </row>
    <row r="22" spans="1:13" ht="30" customHeight="1" thickBot="1" x14ac:dyDescent="0.3">
      <c r="A22" s="213" t="s">
        <v>0</v>
      </c>
      <c r="B22" s="214" t="s">
        <v>1</v>
      </c>
      <c r="C22" s="215" t="s">
        <v>15</v>
      </c>
      <c r="D22" s="214" t="s">
        <v>42</v>
      </c>
      <c r="E22" s="214" t="s">
        <v>19</v>
      </c>
      <c r="F22" s="216" t="s">
        <v>275</v>
      </c>
      <c r="G22" s="579" t="s">
        <v>46</v>
      </c>
      <c r="H22" s="214" t="s">
        <v>2</v>
      </c>
      <c r="I22" s="215" t="s">
        <v>3</v>
      </c>
      <c r="J22" s="214" t="s">
        <v>4</v>
      </c>
      <c r="K22" s="215" t="s">
        <v>5</v>
      </c>
      <c r="L22" s="216" t="s">
        <v>47</v>
      </c>
    </row>
    <row r="23" spans="1:13" ht="39.75" customHeight="1" x14ac:dyDescent="0.25">
      <c r="A23" s="864" t="s">
        <v>351</v>
      </c>
      <c r="B23" s="859" t="s">
        <v>9</v>
      </c>
      <c r="C23" s="668" t="s">
        <v>292</v>
      </c>
      <c r="D23" s="107" t="s">
        <v>20</v>
      </c>
      <c r="E23" s="63" t="s">
        <v>277</v>
      </c>
      <c r="F23" s="559"/>
      <c r="G23" s="571">
        <v>0</v>
      </c>
      <c r="H23" s="133">
        <v>0</v>
      </c>
      <c r="I23" s="101">
        <v>176</v>
      </c>
      <c r="J23" s="101">
        <f>I23</f>
        <v>176</v>
      </c>
      <c r="K23" s="133">
        <v>100</v>
      </c>
      <c r="L23" s="102">
        <f>J23</f>
        <v>176</v>
      </c>
    </row>
    <row r="24" spans="1:13" ht="27.75" customHeight="1" thickBot="1" x14ac:dyDescent="0.3">
      <c r="A24" s="875"/>
      <c r="B24" s="860"/>
      <c r="C24" s="669" t="s">
        <v>293</v>
      </c>
      <c r="D24" s="109" t="s">
        <v>10</v>
      </c>
      <c r="E24" s="43" t="s">
        <v>277</v>
      </c>
      <c r="F24" s="727" t="s">
        <v>291</v>
      </c>
      <c r="G24" s="550"/>
      <c r="H24" s="37"/>
      <c r="I24" s="37"/>
      <c r="J24" s="37"/>
      <c r="K24" s="37"/>
      <c r="L24" s="38"/>
    </row>
    <row r="25" spans="1:13" ht="6" customHeight="1" x14ac:dyDescent="0.25">
      <c r="B25" s="217"/>
    </row>
    <row r="26" spans="1:13" x14ac:dyDescent="0.25">
      <c r="D26" s="112" t="s">
        <v>41</v>
      </c>
      <c r="E26" s="111">
        <v>24.19</v>
      </c>
      <c r="F26" s="111"/>
    </row>
    <row r="27" spans="1:13" x14ac:dyDescent="0.25">
      <c r="E27" s="218">
        <v>1</v>
      </c>
      <c r="F27" s="218"/>
      <c r="G27" s="219"/>
    </row>
    <row r="28" spans="1:13" x14ac:dyDescent="0.25">
      <c r="G28" s="220"/>
    </row>
    <row r="29" spans="1:13" x14ac:dyDescent="0.25">
      <c r="E29" s="221"/>
      <c r="F29" s="221"/>
      <c r="G29" s="221"/>
    </row>
  </sheetData>
  <mergeCells count="11">
    <mergeCell ref="A16:A20"/>
    <mergeCell ref="B16:B20"/>
    <mergeCell ref="B23:B24"/>
    <mergeCell ref="A23:A24"/>
    <mergeCell ref="K1:L1"/>
    <mergeCell ref="A8:A9"/>
    <mergeCell ref="H8:H9"/>
    <mergeCell ref="I8:I9"/>
    <mergeCell ref="J8:J9"/>
    <mergeCell ref="K8:K9"/>
    <mergeCell ref="L8:L9"/>
  </mergeCells>
  <conditionalFormatting sqref="E5">
    <cfRule type="cellIs" dxfId="314" priority="13" operator="equal">
      <formula>$Q$6</formula>
    </cfRule>
    <cfRule type="cellIs" dxfId="313" priority="14" operator="equal">
      <formula>$Q$5</formula>
    </cfRule>
    <cfRule type="cellIs" priority="18" operator="equal">
      <formula>$Q$5</formula>
    </cfRule>
    <cfRule type="cellIs" dxfId="312" priority="19" operator="equal">
      <formula>$Q$4</formula>
    </cfRule>
  </conditionalFormatting>
  <conditionalFormatting sqref="E8">
    <cfRule type="cellIs" dxfId="311" priority="9" operator="equal">
      <formula>$Q$6</formula>
    </cfRule>
    <cfRule type="cellIs" dxfId="310" priority="10" operator="equal">
      <formula>$Q$5</formula>
    </cfRule>
    <cfRule type="cellIs" priority="11" operator="equal">
      <formula>$Q$5</formula>
    </cfRule>
    <cfRule type="cellIs" dxfId="309" priority="12" operator="equal">
      <formula>$Q$4</formula>
    </cfRule>
  </conditionalFormatting>
  <conditionalFormatting sqref="E16:E20">
    <cfRule type="cellIs" dxfId="308" priority="5" operator="equal">
      <formula>$Q$6</formula>
    </cfRule>
    <cfRule type="cellIs" dxfId="307" priority="6" operator="equal">
      <formula>$Q$5</formula>
    </cfRule>
    <cfRule type="cellIs" priority="7" operator="equal">
      <formula>$Q$5</formula>
    </cfRule>
    <cfRule type="cellIs" dxfId="306" priority="8" operator="equal">
      <formula>$Q$4</formula>
    </cfRule>
  </conditionalFormatting>
  <conditionalFormatting sqref="E23:E24">
    <cfRule type="cellIs" dxfId="305" priority="1" operator="equal">
      <formula>$Q$6</formula>
    </cfRule>
    <cfRule type="cellIs" dxfId="304" priority="2" operator="equal">
      <formula>$Q$5</formula>
    </cfRule>
    <cfRule type="cellIs" priority="3" operator="equal">
      <formula>$Q$5</formula>
    </cfRule>
    <cfRule type="cellIs" dxfId="303" priority="4" operator="equal">
      <formula>$Q$4</formula>
    </cfRule>
  </conditionalFormatting>
  <dataValidations count="1">
    <dataValidation type="list" allowBlank="1" showInputMessage="1" showErrorMessage="1" sqref="E5 E8 E23:E24 E16:E20">
      <formula1>$Q$4:$Q$6</formula1>
    </dataValidation>
  </dataValidations>
  <pageMargins left="0.7" right="0.7" top="0.75" bottom="0.75" header="0.3" footer="0.3"/>
  <pageSetup paperSize="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6" workbookViewId="0">
      <selection activeCell="C48" sqref="C48"/>
    </sheetView>
  </sheetViews>
  <sheetFormatPr defaultRowHeight="15" x14ac:dyDescent="0.25"/>
  <cols>
    <col min="1" max="1" width="18.85546875" customWidth="1"/>
    <col min="2" max="2" width="46.85546875" customWidth="1"/>
    <col min="3" max="3" width="46.42578125" customWidth="1"/>
    <col min="4" max="4" width="50.85546875" customWidth="1"/>
    <col min="5" max="5" width="10" customWidth="1"/>
    <col min="6" max="6" width="19.42578125" customWidth="1"/>
    <col min="7" max="7" width="19.42578125" hidden="1" customWidth="1"/>
    <col min="8" max="8" width="7.140625" hidden="1" customWidth="1"/>
    <col min="9" max="9" width="10.5703125" hidden="1" customWidth="1"/>
    <col min="10" max="10" width="8.42578125" hidden="1" customWidth="1"/>
    <col min="11" max="11" width="7.28515625" hidden="1" customWidth="1"/>
    <col min="12" max="12" width="9.7109375" hidden="1" customWidth="1"/>
    <col min="13" max="13" width="3.42578125" customWidth="1"/>
  </cols>
  <sheetData>
    <row r="1" spans="1:13" ht="18" x14ac:dyDescent="0.25">
      <c r="A1" s="1" t="s">
        <v>328</v>
      </c>
      <c r="K1" s="5"/>
      <c r="L1" s="5" t="s">
        <v>137</v>
      </c>
    </row>
    <row r="2" spans="1:13" ht="3.75" customHeight="1" thickBot="1" x14ac:dyDescent="0.3"/>
    <row r="3" spans="1:13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3" ht="41.25" customHeight="1" thickBot="1" x14ac:dyDescent="0.3">
      <c r="A4" s="52" t="s">
        <v>0</v>
      </c>
      <c r="B4" s="53" t="s">
        <v>1</v>
      </c>
      <c r="C4" s="54" t="s">
        <v>15</v>
      </c>
      <c r="D4" s="53" t="s">
        <v>125</v>
      </c>
      <c r="E4" s="53" t="s">
        <v>19</v>
      </c>
      <c r="F4" s="56" t="s">
        <v>138</v>
      </c>
      <c r="G4" s="538" t="s">
        <v>46</v>
      </c>
      <c r="H4" s="53" t="s">
        <v>2</v>
      </c>
      <c r="I4" s="53" t="s">
        <v>3</v>
      </c>
      <c r="J4" s="53" t="s">
        <v>4</v>
      </c>
      <c r="K4" s="55" t="s">
        <v>16</v>
      </c>
      <c r="L4" s="56" t="s">
        <v>17</v>
      </c>
    </row>
    <row r="5" spans="1:13" ht="30" customHeight="1" x14ac:dyDescent="0.25">
      <c r="A5" s="864" t="s">
        <v>139</v>
      </c>
      <c r="B5" s="224" t="s">
        <v>140</v>
      </c>
      <c r="C5" s="224" t="s">
        <v>67</v>
      </c>
      <c r="D5" s="39" t="s">
        <v>141</v>
      </c>
      <c r="E5" s="42"/>
      <c r="F5" s="551"/>
      <c r="G5" s="376">
        <v>7.0000000000000007E-2</v>
      </c>
      <c r="H5" s="226">
        <f>G5*163015</f>
        <v>11411.050000000001</v>
      </c>
      <c r="I5" s="227">
        <v>2423.5645436951768</v>
      </c>
      <c r="J5" s="228">
        <f>H5+I5</f>
        <v>13834.614543695177</v>
      </c>
      <c r="K5" s="229">
        <v>100</v>
      </c>
      <c r="L5" s="230">
        <f>J5</f>
        <v>13834.614543695177</v>
      </c>
      <c r="M5" s="136"/>
    </row>
    <row r="6" spans="1:13" ht="17.25" customHeight="1" x14ac:dyDescent="0.25">
      <c r="A6" s="865"/>
      <c r="B6" s="231"/>
      <c r="C6" s="231"/>
      <c r="D6" s="3" t="s">
        <v>142</v>
      </c>
      <c r="E6" s="42"/>
      <c r="F6" s="551"/>
      <c r="G6" s="588"/>
      <c r="H6" s="225"/>
      <c r="I6" s="232"/>
      <c r="J6" s="233"/>
      <c r="K6" s="229"/>
      <c r="L6" s="230"/>
      <c r="M6" s="136"/>
    </row>
    <row r="7" spans="1:13" ht="27" customHeight="1" x14ac:dyDescent="0.25">
      <c r="A7" s="865"/>
      <c r="B7" s="234" t="s">
        <v>52</v>
      </c>
      <c r="C7" s="234" t="s">
        <v>143</v>
      </c>
      <c r="D7" s="4" t="s">
        <v>144</v>
      </c>
      <c r="E7" s="42"/>
      <c r="F7" s="551"/>
      <c r="G7" s="588"/>
      <c r="H7" s="225"/>
      <c r="I7" s="232"/>
      <c r="J7" s="233"/>
      <c r="K7" s="229"/>
      <c r="L7" s="230"/>
      <c r="M7" s="136"/>
    </row>
    <row r="8" spans="1:13" ht="26.25" customHeight="1" x14ac:dyDescent="0.25">
      <c r="A8" s="236"/>
      <c r="B8" s="237" t="s">
        <v>53</v>
      </c>
      <c r="C8" s="237" t="s">
        <v>61</v>
      </c>
      <c r="D8" s="3" t="s">
        <v>145</v>
      </c>
      <c r="E8" s="42"/>
      <c r="F8" s="551"/>
      <c r="G8" s="588"/>
      <c r="H8" s="225"/>
      <c r="I8" s="232"/>
      <c r="J8" s="233"/>
      <c r="K8" s="229"/>
      <c r="L8" s="230"/>
      <c r="M8" s="136"/>
    </row>
    <row r="9" spans="1:13" ht="27" customHeight="1" x14ac:dyDescent="0.25">
      <c r="A9" s="236"/>
      <c r="B9" s="237"/>
      <c r="C9" s="237" t="s">
        <v>146</v>
      </c>
      <c r="D9" s="3" t="s">
        <v>147</v>
      </c>
      <c r="E9" s="42"/>
      <c r="F9" s="551"/>
      <c r="G9" s="588"/>
      <c r="H9" s="225"/>
      <c r="I9" s="232"/>
      <c r="J9" s="233"/>
      <c r="K9" s="229"/>
      <c r="L9" s="230"/>
      <c r="M9" s="136"/>
    </row>
    <row r="10" spans="1:13" ht="27" customHeight="1" x14ac:dyDescent="0.25">
      <c r="A10" s="238"/>
      <c r="B10" s="239" t="s">
        <v>148</v>
      </c>
      <c r="C10" s="149" t="s">
        <v>149</v>
      </c>
      <c r="D10" s="149" t="s">
        <v>150</v>
      </c>
      <c r="E10" s="42"/>
      <c r="F10" s="551"/>
      <c r="G10" s="588"/>
      <c r="H10" s="225"/>
      <c r="I10" s="232"/>
      <c r="J10" s="233"/>
      <c r="K10" s="229"/>
      <c r="L10" s="230"/>
      <c r="M10" s="136"/>
    </row>
    <row r="11" spans="1:13" ht="27.75" customHeight="1" x14ac:dyDescent="0.25">
      <c r="A11" s="240" t="s">
        <v>151</v>
      </c>
      <c r="B11" s="239" t="s">
        <v>54</v>
      </c>
      <c r="C11" s="241" t="s">
        <v>152</v>
      </c>
      <c r="D11" s="149" t="s">
        <v>153</v>
      </c>
      <c r="E11" s="42"/>
      <c r="F11" s="551"/>
      <c r="G11" s="589">
        <v>0</v>
      </c>
      <c r="H11" s="242">
        <f>G11*163015</f>
        <v>0</v>
      </c>
      <c r="I11" s="243">
        <v>0</v>
      </c>
      <c r="J11" s="244">
        <f>H11+I11</f>
        <v>0</v>
      </c>
      <c r="K11" s="245">
        <v>100</v>
      </c>
      <c r="L11" s="246">
        <f>J11</f>
        <v>0</v>
      </c>
      <c r="M11" s="136"/>
    </row>
    <row r="12" spans="1:13" ht="28.5" customHeight="1" thickBot="1" x14ac:dyDescent="0.3">
      <c r="A12" s="10" t="s">
        <v>154</v>
      </c>
      <c r="B12" s="237" t="s">
        <v>48</v>
      </c>
      <c r="C12" s="193" t="s">
        <v>49</v>
      </c>
      <c r="D12" s="3" t="s">
        <v>155</v>
      </c>
      <c r="E12" s="42"/>
      <c r="F12" s="551"/>
      <c r="G12" s="590">
        <v>1E-3</v>
      </c>
      <c r="H12" s="247">
        <f>G12*163015</f>
        <v>163.01500000000001</v>
      </c>
      <c r="I12" s="248">
        <v>0</v>
      </c>
      <c r="J12" s="249">
        <f>H12+I12</f>
        <v>163.01500000000001</v>
      </c>
      <c r="K12" s="250">
        <v>100</v>
      </c>
      <c r="L12" s="251">
        <f>J12</f>
        <v>163.01500000000001</v>
      </c>
      <c r="M12" s="136"/>
    </row>
    <row r="13" spans="1:13" ht="15.75" customHeight="1" thickBot="1" x14ac:dyDescent="0.3">
      <c r="A13" s="802" t="s">
        <v>21</v>
      </c>
      <c r="B13" s="252"/>
      <c r="C13" s="252"/>
      <c r="D13" s="252"/>
      <c r="E13" s="252"/>
      <c r="F13" s="604"/>
      <c r="G13" s="253"/>
      <c r="H13" s="253"/>
      <c r="I13" s="253"/>
      <c r="J13" s="253"/>
      <c r="K13" s="253"/>
      <c r="L13" s="254"/>
    </row>
    <row r="14" spans="1:13" ht="28.5" customHeight="1" thickBot="1" x14ac:dyDescent="0.3">
      <c r="A14" s="188" t="s">
        <v>0</v>
      </c>
      <c r="B14" s="189" t="s">
        <v>1</v>
      </c>
      <c r="C14" s="190" t="s">
        <v>18</v>
      </c>
      <c r="D14" s="189" t="s">
        <v>131</v>
      </c>
      <c r="E14" s="189" t="s">
        <v>19</v>
      </c>
      <c r="F14" s="192" t="s">
        <v>138</v>
      </c>
      <c r="G14" s="591" t="s">
        <v>46</v>
      </c>
      <c r="H14" s="255" t="s">
        <v>2</v>
      </c>
      <c r="I14" s="256" t="s">
        <v>3</v>
      </c>
      <c r="J14" s="255" t="s">
        <v>4</v>
      </c>
      <c r="K14" s="257" t="s">
        <v>5</v>
      </c>
      <c r="L14" s="258" t="s">
        <v>47</v>
      </c>
    </row>
    <row r="15" spans="1:13" ht="76.5" customHeight="1" thickBot="1" x14ac:dyDescent="0.3">
      <c r="A15" s="10" t="s">
        <v>6</v>
      </c>
      <c r="B15" s="172" t="s">
        <v>398</v>
      </c>
      <c r="C15" s="3" t="s">
        <v>156</v>
      </c>
      <c r="D15" s="899" t="s">
        <v>411</v>
      </c>
      <c r="E15" s="42" t="s">
        <v>277</v>
      </c>
      <c r="F15" s="551"/>
      <c r="G15" s="592">
        <v>4.02E-2</v>
      </c>
      <c r="H15" s="900">
        <v>6269</v>
      </c>
      <c r="I15" s="897" t="s">
        <v>158</v>
      </c>
      <c r="J15" s="895">
        <f>H15+12750</f>
        <v>19019</v>
      </c>
      <c r="K15" s="897">
        <v>100</v>
      </c>
      <c r="L15" s="888">
        <f>$J$15</f>
        <v>19019</v>
      </c>
      <c r="M15" s="259"/>
    </row>
    <row r="16" spans="1:13" ht="30" hidden="1" customHeight="1" thickBot="1" x14ac:dyDescent="0.3">
      <c r="A16" s="10"/>
      <c r="B16" s="173"/>
      <c r="C16" s="3" t="s">
        <v>27</v>
      </c>
      <c r="D16" s="866"/>
      <c r="E16" s="194"/>
      <c r="F16" s="551"/>
      <c r="G16" s="593"/>
      <c r="H16" s="901"/>
      <c r="I16" s="898"/>
      <c r="J16" s="896"/>
      <c r="K16" s="898"/>
      <c r="L16" s="889"/>
    </row>
    <row r="17" spans="1:13" ht="17.25" customHeight="1" thickBot="1" x14ac:dyDescent="0.3">
      <c r="A17" s="65" t="s">
        <v>7</v>
      </c>
      <c r="B17" s="260"/>
      <c r="C17" s="260"/>
      <c r="D17" s="260"/>
      <c r="E17" s="260"/>
      <c r="F17" s="605"/>
      <c r="G17" s="261"/>
      <c r="H17" s="261"/>
      <c r="I17" s="261"/>
      <c r="J17" s="261"/>
      <c r="K17" s="261"/>
      <c r="L17" s="262"/>
    </row>
    <row r="18" spans="1:13" ht="28.5" customHeight="1" thickBot="1" x14ac:dyDescent="0.3">
      <c r="A18" s="57" t="s">
        <v>0</v>
      </c>
      <c r="B18" s="58" t="s">
        <v>1</v>
      </c>
      <c r="C18" s="59" t="s">
        <v>15</v>
      </c>
      <c r="D18" s="58" t="s">
        <v>131</v>
      </c>
      <c r="E18" s="58" t="s">
        <v>19</v>
      </c>
      <c r="F18" s="60" t="s">
        <v>138</v>
      </c>
      <c r="G18" s="594" t="s">
        <v>46</v>
      </c>
      <c r="H18" s="263" t="s">
        <v>2</v>
      </c>
      <c r="I18" s="264" t="s">
        <v>3</v>
      </c>
      <c r="J18" s="263" t="s">
        <v>4</v>
      </c>
      <c r="K18" s="264" t="s">
        <v>5</v>
      </c>
      <c r="L18" s="265" t="s">
        <v>47</v>
      </c>
    </row>
    <row r="19" spans="1:13" ht="41.25" customHeight="1" x14ac:dyDescent="0.25">
      <c r="A19" s="890" t="s">
        <v>159</v>
      </c>
      <c r="B19" s="13" t="s">
        <v>160</v>
      </c>
      <c r="C19" s="172" t="s">
        <v>161</v>
      </c>
      <c r="D19" s="13" t="s">
        <v>162</v>
      </c>
      <c r="E19" s="42" t="s">
        <v>277</v>
      </c>
      <c r="F19" s="784" t="s">
        <v>295</v>
      </c>
      <c r="G19" s="389">
        <v>0.03</v>
      </c>
      <c r="H19" s="233">
        <f>G19*139318</f>
        <v>4179.54</v>
      </c>
      <c r="I19" s="266">
        <v>734</v>
      </c>
      <c r="J19" s="267">
        <f>I19+H19</f>
        <v>4913.54</v>
      </c>
      <c r="K19" s="268">
        <v>100</v>
      </c>
      <c r="L19" s="269">
        <f>($J$19*$K$19)/100</f>
        <v>4913.54</v>
      </c>
    </row>
    <row r="20" spans="1:13" ht="18" customHeight="1" x14ac:dyDescent="0.25">
      <c r="A20" s="891"/>
      <c r="B20" s="13" t="s">
        <v>163</v>
      </c>
      <c r="C20" s="171" t="s">
        <v>164</v>
      </c>
      <c r="D20" s="13" t="s">
        <v>397</v>
      </c>
      <c r="E20" s="42" t="s">
        <v>277</v>
      </c>
      <c r="F20" s="71"/>
      <c r="G20" s="394"/>
      <c r="H20" s="270"/>
      <c r="I20" s="271"/>
      <c r="J20" s="270"/>
      <c r="K20" s="270"/>
      <c r="L20" s="272"/>
    </row>
    <row r="21" spans="1:13" ht="39.75" customHeight="1" x14ac:dyDescent="0.25">
      <c r="A21" s="891"/>
      <c r="B21" s="273" t="s">
        <v>165</v>
      </c>
      <c r="C21" s="171" t="s">
        <v>166</v>
      </c>
      <c r="D21" s="13" t="s">
        <v>167</v>
      </c>
      <c r="E21" s="42" t="s">
        <v>277</v>
      </c>
      <c r="F21" s="71"/>
      <c r="G21" s="394"/>
      <c r="H21" s="270"/>
      <c r="I21" s="270"/>
      <c r="J21" s="270"/>
      <c r="K21" s="270"/>
      <c r="L21" s="272"/>
    </row>
    <row r="22" spans="1:13" ht="28.5" customHeight="1" x14ac:dyDescent="0.25">
      <c r="A22" s="891"/>
      <c r="B22" s="13" t="s">
        <v>93</v>
      </c>
      <c r="C22" s="171" t="s">
        <v>168</v>
      </c>
      <c r="D22" s="13" t="s">
        <v>399</v>
      </c>
      <c r="E22" s="42" t="s">
        <v>277</v>
      </c>
      <c r="F22" s="71"/>
      <c r="G22" s="394"/>
      <c r="H22" s="270"/>
      <c r="I22" s="270"/>
      <c r="J22" s="270"/>
      <c r="K22" s="270"/>
      <c r="L22" s="272"/>
    </row>
    <row r="23" spans="1:13" ht="39.75" customHeight="1" x14ac:dyDescent="0.25">
      <c r="A23" s="892" t="s">
        <v>154</v>
      </c>
      <c r="B23" s="273" t="s">
        <v>76</v>
      </c>
      <c r="C23" s="273" t="s">
        <v>170</v>
      </c>
      <c r="D23" s="273" t="s">
        <v>171</v>
      </c>
      <c r="E23" s="42" t="s">
        <v>277</v>
      </c>
      <c r="F23" s="606"/>
      <c r="G23" s="595">
        <v>3.2500000000000001E-2</v>
      </c>
      <c r="H23" s="244">
        <f>G23*139318</f>
        <v>4527.835</v>
      </c>
      <c r="I23" s="274">
        <v>463</v>
      </c>
      <c r="J23" s="275">
        <f>H23+I23</f>
        <v>4990.835</v>
      </c>
      <c r="K23" s="274">
        <v>100</v>
      </c>
      <c r="L23" s="276">
        <f>($J$23*$K$23)/100</f>
        <v>4990.835</v>
      </c>
      <c r="M23" s="2"/>
    </row>
    <row r="24" spans="1:13" ht="29.25" customHeight="1" x14ac:dyDescent="0.25">
      <c r="A24" s="891"/>
      <c r="B24" s="277"/>
      <c r="C24" s="89" t="s">
        <v>77</v>
      </c>
      <c r="D24" s="89" t="s">
        <v>172</v>
      </c>
      <c r="E24" s="42" t="s">
        <v>277</v>
      </c>
      <c r="F24" s="71"/>
      <c r="G24" s="596"/>
      <c r="H24" s="270"/>
      <c r="I24" s="270"/>
      <c r="J24" s="270"/>
      <c r="K24" s="270"/>
      <c r="L24" s="272"/>
    </row>
    <row r="25" spans="1:13" ht="28.5" customHeight="1" x14ac:dyDescent="0.25">
      <c r="A25" s="891"/>
      <c r="B25" s="170" t="s">
        <v>48</v>
      </c>
      <c r="C25" s="170" t="s">
        <v>173</v>
      </c>
      <c r="D25" s="170" t="s">
        <v>75</v>
      </c>
      <c r="E25" s="42" t="s">
        <v>277</v>
      </c>
      <c r="F25" s="71"/>
      <c r="G25" s="597"/>
      <c r="H25" s="279"/>
      <c r="I25" s="279"/>
      <c r="J25" s="279"/>
      <c r="K25" s="279"/>
      <c r="L25" s="280"/>
    </row>
    <row r="26" spans="1:13" ht="29.25" customHeight="1" x14ac:dyDescent="0.25">
      <c r="A26" s="891"/>
      <c r="B26" s="170" t="s">
        <v>174</v>
      </c>
      <c r="C26" s="170" t="s">
        <v>175</v>
      </c>
      <c r="D26" s="170" t="s">
        <v>176</v>
      </c>
      <c r="E26" s="42" t="s">
        <v>277</v>
      </c>
      <c r="F26" s="71"/>
      <c r="G26" s="597"/>
      <c r="H26" s="279"/>
      <c r="I26" s="279"/>
      <c r="J26" s="279"/>
      <c r="K26" s="279"/>
      <c r="L26" s="280"/>
    </row>
    <row r="27" spans="1:13" ht="41.25" customHeight="1" thickBot="1" x14ac:dyDescent="0.3">
      <c r="A27" s="893"/>
      <c r="B27" s="527" t="s">
        <v>177</v>
      </c>
      <c r="C27" s="197" t="s">
        <v>178</v>
      </c>
      <c r="D27" s="197" t="s">
        <v>179</v>
      </c>
      <c r="E27" s="42" t="s">
        <v>277</v>
      </c>
      <c r="F27" s="71"/>
      <c r="G27" s="597"/>
      <c r="H27" s="279"/>
      <c r="I27" s="279"/>
      <c r="J27" s="279"/>
      <c r="K27" s="279"/>
      <c r="L27" s="280"/>
    </row>
    <row r="28" spans="1:13" ht="18.75" customHeight="1" thickBot="1" x14ac:dyDescent="0.3">
      <c r="A28" s="687" t="s">
        <v>22</v>
      </c>
      <c r="B28" s="282"/>
      <c r="C28" s="283"/>
      <c r="D28" s="284"/>
      <c r="E28" s="19"/>
      <c r="F28" s="565"/>
      <c r="G28" s="285"/>
      <c r="H28" s="286"/>
      <c r="I28" s="286"/>
      <c r="J28" s="286"/>
      <c r="K28" s="286"/>
      <c r="L28" s="287"/>
      <c r="M28" s="2"/>
    </row>
    <row r="29" spans="1:13" ht="17.25" customHeight="1" thickBot="1" x14ac:dyDescent="0.3">
      <c r="A29" s="46" t="s">
        <v>12</v>
      </c>
      <c r="B29" s="288"/>
      <c r="C29" s="288"/>
      <c r="D29" s="288"/>
      <c r="E29" s="288"/>
      <c r="F29" s="607"/>
      <c r="G29" s="289"/>
      <c r="H29" s="289"/>
      <c r="I29" s="289"/>
      <c r="J29" s="289"/>
      <c r="K29" s="289"/>
      <c r="L29" s="290"/>
    </row>
    <row r="30" spans="1:13" ht="27.75" customHeight="1" thickBot="1" x14ac:dyDescent="0.3">
      <c r="A30" s="203" t="s">
        <v>0</v>
      </c>
      <c r="B30" s="204" t="s">
        <v>1</v>
      </c>
      <c r="C30" s="205" t="s">
        <v>15</v>
      </c>
      <c r="D30" s="204" t="s">
        <v>131</v>
      </c>
      <c r="E30" s="206" t="s">
        <v>19</v>
      </c>
      <c r="F30" s="581" t="s">
        <v>138</v>
      </c>
      <c r="G30" s="291" t="s">
        <v>46</v>
      </c>
      <c r="H30" s="291" t="s">
        <v>2</v>
      </c>
      <c r="I30" s="292" t="s">
        <v>3</v>
      </c>
      <c r="J30" s="293" t="s">
        <v>4</v>
      </c>
      <c r="K30" s="292" t="s">
        <v>5</v>
      </c>
      <c r="L30" s="294" t="s">
        <v>47</v>
      </c>
    </row>
    <row r="31" spans="1:13" ht="30" customHeight="1" x14ac:dyDescent="0.25">
      <c r="A31" s="864" t="s">
        <v>25</v>
      </c>
      <c r="B31" s="859" t="s">
        <v>180</v>
      </c>
      <c r="C31" s="295" t="s">
        <v>181</v>
      </c>
      <c r="D31" s="295" t="s">
        <v>181</v>
      </c>
      <c r="E31" s="42" t="s">
        <v>277</v>
      </c>
      <c r="F31" s="557"/>
      <c r="G31" s="598">
        <v>5.8099999999999999E-2</v>
      </c>
      <c r="H31" s="233">
        <v>6997</v>
      </c>
      <c r="I31" s="266">
        <v>1533</v>
      </c>
      <c r="J31" s="296">
        <f>H31+I31</f>
        <v>8530</v>
      </c>
      <c r="K31" s="266">
        <v>100</v>
      </c>
      <c r="L31" s="269">
        <f>$J$31</f>
        <v>8530</v>
      </c>
      <c r="M31" s="2"/>
    </row>
    <row r="32" spans="1:13" ht="29.25" customHeight="1" x14ac:dyDescent="0.25">
      <c r="A32" s="894"/>
      <c r="B32" s="902"/>
      <c r="C32" s="145" t="s">
        <v>182</v>
      </c>
      <c r="D32" s="145" t="s">
        <v>182</v>
      </c>
      <c r="E32" s="508" t="s">
        <v>277</v>
      </c>
      <c r="F32" s="608"/>
      <c r="G32" s="599"/>
      <c r="H32" s="297"/>
      <c r="I32" s="298"/>
      <c r="J32" s="299"/>
      <c r="K32" s="300"/>
      <c r="L32" s="301"/>
      <c r="M32" s="2"/>
    </row>
    <row r="33" spans="1:13" ht="44.45" customHeight="1" x14ac:dyDescent="0.25">
      <c r="A33" s="741" t="s">
        <v>133</v>
      </c>
      <c r="B33" s="128" t="s">
        <v>183</v>
      </c>
      <c r="C33" s="86" t="s">
        <v>184</v>
      </c>
      <c r="D33" s="86" t="s">
        <v>184</v>
      </c>
      <c r="E33" s="42" t="s">
        <v>277</v>
      </c>
      <c r="F33" s="557"/>
      <c r="G33" s="600"/>
      <c r="H33" s="299"/>
      <c r="I33" s="297"/>
      <c r="J33" s="302"/>
      <c r="K33" s="300"/>
      <c r="L33" s="301"/>
      <c r="M33" s="2"/>
    </row>
    <row r="34" spans="1:13" ht="42.75" customHeight="1" x14ac:dyDescent="0.25">
      <c r="A34" s="741"/>
      <c r="B34" s="86" t="s">
        <v>185</v>
      </c>
      <c r="C34" s="86"/>
      <c r="D34" s="171"/>
      <c r="E34" s="42" t="s">
        <v>277</v>
      </c>
      <c r="F34" s="557"/>
      <c r="G34" s="599"/>
      <c r="H34" s="297"/>
      <c r="I34" s="297"/>
      <c r="J34" s="303"/>
      <c r="K34" s="300"/>
      <c r="L34" s="301"/>
      <c r="M34" s="2"/>
    </row>
    <row r="35" spans="1:13" ht="42" customHeight="1" x14ac:dyDescent="0.25">
      <c r="A35" s="741"/>
      <c r="B35" s="86" t="s">
        <v>186</v>
      </c>
      <c r="C35" s="86"/>
      <c r="D35" s="171"/>
      <c r="E35" s="42" t="s">
        <v>277</v>
      </c>
      <c r="F35" s="557"/>
      <c r="G35" s="599"/>
      <c r="H35" s="297"/>
      <c r="I35" s="297"/>
      <c r="J35" s="303"/>
      <c r="K35" s="300"/>
      <c r="L35" s="301"/>
      <c r="M35" s="2"/>
    </row>
    <row r="36" spans="1:13" ht="29.25" customHeight="1" x14ac:dyDescent="0.25">
      <c r="A36" s="741"/>
      <c r="B36" s="86" t="s">
        <v>187</v>
      </c>
      <c r="C36" s="86"/>
      <c r="D36" s="171"/>
      <c r="E36" s="42" t="s">
        <v>277</v>
      </c>
      <c r="F36" s="557"/>
      <c r="G36" s="599"/>
      <c r="H36" s="297"/>
      <c r="I36" s="297"/>
      <c r="J36" s="303"/>
      <c r="K36" s="300"/>
      <c r="L36" s="301"/>
      <c r="M36" s="2"/>
    </row>
    <row r="37" spans="1:13" ht="43.15" customHeight="1" x14ac:dyDescent="0.25">
      <c r="A37" s="741"/>
      <c r="B37" s="86" t="s">
        <v>188</v>
      </c>
      <c r="C37" s="86"/>
      <c r="D37" s="171"/>
      <c r="E37" s="22"/>
      <c r="F37" s="557" t="s">
        <v>290</v>
      </c>
      <c r="G37" s="599"/>
      <c r="H37" s="297"/>
      <c r="I37" s="297"/>
      <c r="J37" s="303"/>
      <c r="K37" s="300"/>
      <c r="L37" s="301"/>
      <c r="M37" s="2"/>
    </row>
    <row r="38" spans="1:13" ht="43.15" customHeight="1" thickBot="1" x14ac:dyDescent="0.3">
      <c r="A38" s="10"/>
      <c r="B38" s="304" t="s">
        <v>189</v>
      </c>
      <c r="C38" s="171"/>
      <c r="D38" s="171"/>
      <c r="E38" s="42" t="s">
        <v>277</v>
      </c>
      <c r="F38" s="557"/>
      <c r="G38" s="599"/>
      <c r="H38" s="297"/>
      <c r="I38" s="300"/>
      <c r="J38" s="297"/>
      <c r="K38" s="300"/>
      <c r="L38" s="301"/>
      <c r="M38" s="2"/>
    </row>
    <row r="39" spans="1:13" ht="16.5" thickBot="1" x14ac:dyDescent="0.3">
      <c r="A39" s="210" t="s">
        <v>13</v>
      </c>
      <c r="B39" s="305"/>
      <c r="C39" s="305"/>
      <c r="D39" s="305"/>
      <c r="E39" s="305"/>
      <c r="F39" s="609"/>
      <c r="G39" s="306"/>
      <c r="H39" s="306"/>
      <c r="I39" s="306"/>
      <c r="J39" s="306"/>
      <c r="K39" s="306"/>
      <c r="L39" s="307"/>
    </row>
    <row r="40" spans="1:13" ht="30" customHeight="1" thickBot="1" x14ac:dyDescent="0.3">
      <c r="A40" s="308" t="s">
        <v>0</v>
      </c>
      <c r="B40" s="309" t="s">
        <v>1</v>
      </c>
      <c r="C40" s="310" t="s">
        <v>15</v>
      </c>
      <c r="D40" s="309" t="s">
        <v>131</v>
      </c>
      <c r="E40" s="214" t="s">
        <v>19</v>
      </c>
      <c r="F40" s="610" t="s">
        <v>138</v>
      </c>
      <c r="G40" s="601" t="s">
        <v>46</v>
      </c>
      <c r="H40" s="311" t="s">
        <v>2</v>
      </c>
      <c r="I40" s="312" t="s">
        <v>3</v>
      </c>
      <c r="J40" s="311" t="s">
        <v>4</v>
      </c>
      <c r="K40" s="312" t="s">
        <v>5</v>
      </c>
      <c r="L40" s="313" t="s">
        <v>47</v>
      </c>
    </row>
    <row r="41" spans="1:13" ht="29.25" customHeight="1" x14ac:dyDescent="0.25">
      <c r="A41" s="25" t="s">
        <v>8</v>
      </c>
      <c r="B41" s="859" t="s">
        <v>9</v>
      </c>
      <c r="C41" s="668" t="s">
        <v>292</v>
      </c>
      <c r="D41" s="107" t="s">
        <v>20</v>
      </c>
      <c r="E41" s="42" t="s">
        <v>277</v>
      </c>
      <c r="F41" s="559"/>
      <c r="G41" s="602">
        <v>0</v>
      </c>
      <c r="H41" s="314">
        <v>0</v>
      </c>
      <c r="I41" s="315">
        <v>372</v>
      </c>
      <c r="J41" s="315">
        <f>I41</f>
        <v>372</v>
      </c>
      <c r="K41" s="314">
        <v>100</v>
      </c>
      <c r="L41" s="316">
        <f>$J$41</f>
        <v>372</v>
      </c>
    </row>
    <row r="42" spans="1:13" ht="30" customHeight="1" thickBot="1" x14ac:dyDescent="0.3">
      <c r="A42" s="11"/>
      <c r="B42" s="860"/>
      <c r="C42" s="669" t="s">
        <v>293</v>
      </c>
      <c r="D42" s="109" t="s">
        <v>10</v>
      </c>
      <c r="E42" s="64" t="s">
        <v>277</v>
      </c>
      <c r="F42" s="727" t="s">
        <v>291</v>
      </c>
      <c r="G42" s="603"/>
      <c r="H42" s="317"/>
      <c r="I42" s="317"/>
      <c r="J42" s="317"/>
      <c r="K42" s="317"/>
      <c r="L42" s="318"/>
    </row>
    <row r="43" spans="1:13" ht="8.25" customHeight="1" x14ac:dyDescent="0.25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</row>
    <row r="44" spans="1:13" x14ac:dyDescent="0.25">
      <c r="A44" s="319"/>
      <c r="B44" s="41"/>
      <c r="C44" s="319"/>
      <c r="D44" s="321"/>
      <c r="E44" s="324"/>
      <c r="F44" s="319"/>
      <c r="G44" s="319"/>
      <c r="H44" s="319"/>
      <c r="I44" s="319"/>
      <c r="J44" s="319"/>
      <c r="K44" s="319"/>
      <c r="L44" s="319"/>
    </row>
    <row r="45" spans="1:13" x14ac:dyDescent="0.25">
      <c r="A45" s="319"/>
      <c r="B45" s="41"/>
      <c r="C45" s="319"/>
      <c r="D45" s="321"/>
      <c r="E45" s="324"/>
      <c r="F45" s="322"/>
      <c r="G45" s="322"/>
      <c r="H45" s="319"/>
      <c r="I45" s="319"/>
      <c r="J45" s="319"/>
      <c r="K45" s="319"/>
      <c r="L45" s="319"/>
    </row>
    <row r="46" spans="1:13" x14ac:dyDescent="0.25">
      <c r="A46" s="319"/>
      <c r="B46" s="319"/>
      <c r="C46" s="319"/>
      <c r="D46" s="323"/>
      <c r="F46" s="324"/>
      <c r="G46" s="324"/>
      <c r="H46" s="319"/>
      <c r="I46" s="319"/>
      <c r="J46" s="319"/>
      <c r="K46" s="319"/>
      <c r="L46" s="319"/>
    </row>
  </sheetData>
  <mergeCells count="12">
    <mergeCell ref="A5:A7"/>
    <mergeCell ref="D15:D16"/>
    <mergeCell ref="H15:H16"/>
    <mergeCell ref="I15:I16"/>
    <mergeCell ref="B31:B32"/>
    <mergeCell ref="L15:L16"/>
    <mergeCell ref="A19:A22"/>
    <mergeCell ref="A23:A27"/>
    <mergeCell ref="A31:A32"/>
    <mergeCell ref="B41:B42"/>
    <mergeCell ref="J15:J16"/>
    <mergeCell ref="K15:K16"/>
  </mergeCells>
  <conditionalFormatting sqref="E5:E12 E15 E19:E27 E31:E36 E41:E42 E38">
    <cfRule type="cellIs" dxfId="302" priority="39" operator="equal">
      <formula>#REF!</formula>
    </cfRule>
    <cfRule type="cellIs" dxfId="301" priority="40" operator="equal">
      <formula>#REF!</formula>
    </cfRule>
    <cfRule type="cellIs" dxfId="300" priority="41" operator="equal">
      <formula>#REF!</formula>
    </cfRule>
  </conditionalFormatting>
  <dataValidations count="1">
    <dataValidation type="list" allowBlank="1" showInputMessage="1" showErrorMessage="1" sqref="E5:E12 E19:E27 E41:E42 E31:E36 E38 E15">
      <formula1>#REF!</formula1>
    </dataValidation>
  </dataValidation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35" workbookViewId="0">
      <selection activeCell="C49" sqref="C49:D50"/>
    </sheetView>
  </sheetViews>
  <sheetFormatPr defaultRowHeight="15" x14ac:dyDescent="0.25"/>
  <cols>
    <col min="1" max="1" width="12.5703125" customWidth="1"/>
    <col min="2" max="2" width="48.85546875" customWidth="1"/>
    <col min="3" max="3" width="47" customWidth="1"/>
    <col min="4" max="4" width="57" customWidth="1"/>
    <col min="5" max="5" width="8.140625" customWidth="1"/>
    <col min="6" max="6" width="19.42578125" customWidth="1"/>
    <col min="7" max="7" width="7.42578125" hidden="1" customWidth="1"/>
    <col min="8" max="8" width="10.28515625" hidden="1" customWidth="1"/>
    <col min="9" max="9" width="11.5703125" hidden="1" customWidth="1"/>
    <col min="10" max="10" width="9.7109375" hidden="1" customWidth="1"/>
    <col min="11" max="11" width="7" hidden="1" customWidth="1"/>
    <col min="12" max="12" width="8.7109375" hidden="1" customWidth="1"/>
    <col min="13" max="15" width="0" hidden="1" customWidth="1"/>
    <col min="16" max="16" width="9.140625" hidden="1" customWidth="1"/>
    <col min="17" max="19" width="0" hidden="1" customWidth="1"/>
    <col min="20" max="20" width="13.28515625" hidden="1" customWidth="1"/>
  </cols>
  <sheetData>
    <row r="1" spans="1:20" ht="20.25" customHeight="1" x14ac:dyDescent="0.25">
      <c r="A1" s="1" t="s">
        <v>329</v>
      </c>
      <c r="K1" s="5"/>
      <c r="L1" s="5" t="s">
        <v>137</v>
      </c>
    </row>
    <row r="2" spans="1:20" ht="12" customHeight="1" thickBot="1" x14ac:dyDescent="0.3"/>
    <row r="3" spans="1:20" ht="17.25" customHeight="1" thickBot="1" x14ac:dyDescent="0.3">
      <c r="A3" s="49" t="s">
        <v>14</v>
      </c>
      <c r="B3" s="50"/>
      <c r="C3" s="50"/>
      <c r="D3" s="50"/>
      <c r="E3" s="566"/>
      <c r="F3" s="51"/>
      <c r="G3" s="50"/>
      <c r="H3" s="50"/>
      <c r="I3" s="50"/>
      <c r="J3" s="50"/>
      <c r="K3" s="50"/>
      <c r="L3" s="51"/>
    </row>
    <row r="4" spans="1:20" ht="34.5" customHeight="1" thickBot="1" x14ac:dyDescent="0.3">
      <c r="A4" s="52" t="s">
        <v>0</v>
      </c>
      <c r="B4" s="53" t="s">
        <v>1</v>
      </c>
      <c r="C4" s="54" t="s">
        <v>15</v>
      </c>
      <c r="D4" s="53" t="s">
        <v>43</v>
      </c>
      <c r="E4" s="54" t="s">
        <v>19</v>
      </c>
      <c r="F4" s="56" t="s">
        <v>138</v>
      </c>
      <c r="G4" s="538" t="s">
        <v>46</v>
      </c>
      <c r="H4" s="53" t="s">
        <v>2</v>
      </c>
      <c r="I4" s="53" t="s">
        <v>3</v>
      </c>
      <c r="J4" s="53" t="s">
        <v>4</v>
      </c>
      <c r="K4" s="55" t="s">
        <v>16</v>
      </c>
      <c r="L4" s="56" t="s">
        <v>17</v>
      </c>
      <c r="P4" t="s">
        <v>277</v>
      </c>
      <c r="Q4" s="7"/>
    </row>
    <row r="5" spans="1:20" ht="27.75" customHeight="1" x14ac:dyDescent="0.25">
      <c r="A5" s="864" t="s">
        <v>139</v>
      </c>
      <c r="B5" s="364" t="s">
        <v>51</v>
      </c>
      <c r="C5" s="364" t="s">
        <v>67</v>
      </c>
      <c r="D5" s="738" t="s">
        <v>141</v>
      </c>
      <c r="E5" s="42" t="s">
        <v>277</v>
      </c>
      <c r="F5" s="551"/>
      <c r="G5" s="613">
        <v>0.37</v>
      </c>
      <c r="H5" s="327">
        <f>G5*163015</f>
        <v>60315.55</v>
      </c>
      <c r="I5" s="328">
        <v>195313</v>
      </c>
      <c r="J5" s="329">
        <f>I5+H5</f>
        <v>255628.55</v>
      </c>
      <c r="K5" s="330">
        <v>95</v>
      </c>
      <c r="L5" s="331">
        <f>0.95*J5</f>
        <v>242847.12249999997</v>
      </c>
      <c r="M5" s="136"/>
      <c r="P5" t="s">
        <v>278</v>
      </c>
      <c r="Q5" s="332"/>
      <c r="R5" s="333"/>
      <c r="S5" s="333"/>
      <c r="T5" s="333"/>
    </row>
    <row r="6" spans="1:20" ht="18" customHeight="1" x14ac:dyDescent="0.25">
      <c r="A6" s="865"/>
      <c r="B6" s="367"/>
      <c r="C6" s="367"/>
      <c r="D6" s="740" t="s">
        <v>142</v>
      </c>
      <c r="E6" s="42" t="s">
        <v>277</v>
      </c>
      <c r="F6" s="551"/>
      <c r="G6" s="588"/>
      <c r="H6" s="267"/>
      <c r="I6" s="266"/>
      <c r="J6" s="233"/>
      <c r="K6" s="266"/>
      <c r="L6" s="269"/>
      <c r="P6" t="s">
        <v>279</v>
      </c>
      <c r="Q6" s="332"/>
      <c r="R6" s="333"/>
      <c r="S6" s="333"/>
      <c r="T6" s="333"/>
    </row>
    <row r="7" spans="1:20" ht="33" customHeight="1" x14ac:dyDescent="0.25">
      <c r="A7" s="865"/>
      <c r="B7" s="152" t="s">
        <v>52</v>
      </c>
      <c r="C7" s="152" t="s">
        <v>143</v>
      </c>
      <c r="D7" s="749" t="s">
        <v>190</v>
      </c>
      <c r="E7" s="42" t="s">
        <v>277</v>
      </c>
      <c r="F7" s="551"/>
      <c r="G7" s="588"/>
      <c r="H7" s="267"/>
      <c r="I7" s="266"/>
      <c r="J7" s="233"/>
      <c r="K7" s="266"/>
      <c r="L7" s="269"/>
      <c r="Q7" s="332"/>
      <c r="R7" s="333"/>
      <c r="S7" s="333"/>
      <c r="T7" s="334"/>
    </row>
    <row r="8" spans="1:20" ht="30" customHeight="1" x14ac:dyDescent="0.25">
      <c r="A8" s="865"/>
      <c r="B8" s="337" t="s">
        <v>53</v>
      </c>
      <c r="C8" s="337" t="s">
        <v>61</v>
      </c>
      <c r="D8" s="740" t="s">
        <v>191</v>
      </c>
      <c r="E8" s="42" t="s">
        <v>277</v>
      </c>
      <c r="F8" s="551"/>
      <c r="G8" s="588"/>
      <c r="H8" s="267"/>
      <c r="I8" s="266"/>
      <c r="J8" s="233"/>
      <c r="K8" s="266"/>
      <c r="L8" s="269"/>
      <c r="Q8" s="332"/>
      <c r="R8" s="333"/>
      <c r="S8" s="333"/>
      <c r="T8" s="334"/>
    </row>
    <row r="9" spans="1:20" ht="30.75" customHeight="1" x14ac:dyDescent="0.25">
      <c r="A9" s="865"/>
      <c r="B9" s="337"/>
      <c r="C9" s="337" t="s">
        <v>146</v>
      </c>
      <c r="D9" s="740" t="s">
        <v>147</v>
      </c>
      <c r="E9" s="42" t="s">
        <v>277</v>
      </c>
      <c r="F9" s="551"/>
      <c r="G9" s="588"/>
      <c r="H9" s="267"/>
      <c r="I9" s="266"/>
      <c r="J9" s="233"/>
      <c r="K9" s="266"/>
      <c r="L9" s="269"/>
      <c r="Q9" s="8"/>
    </row>
    <row r="10" spans="1:20" ht="32.25" customHeight="1" x14ac:dyDescent="0.25">
      <c r="A10" s="865"/>
      <c r="B10" s="337"/>
      <c r="C10" s="337"/>
      <c r="D10" s="748" t="s">
        <v>192</v>
      </c>
      <c r="E10" s="42" t="s">
        <v>277</v>
      </c>
      <c r="F10" s="551"/>
      <c r="G10" s="588"/>
      <c r="H10" s="267"/>
      <c r="I10" s="266"/>
      <c r="J10" s="233"/>
      <c r="K10" s="266"/>
      <c r="L10" s="269"/>
      <c r="Q10" s="8"/>
    </row>
    <row r="11" spans="1:20" ht="31.5" customHeight="1" x14ac:dyDescent="0.25">
      <c r="A11" s="865"/>
      <c r="B11" s="337"/>
      <c r="C11" s="337" t="s">
        <v>193</v>
      </c>
      <c r="D11" s="740" t="s">
        <v>372</v>
      </c>
      <c r="E11" s="42" t="s">
        <v>277</v>
      </c>
      <c r="F11" s="551"/>
      <c r="G11" s="588"/>
      <c r="H11" s="267"/>
      <c r="I11" s="266"/>
      <c r="J11" s="233"/>
      <c r="K11" s="266"/>
      <c r="L11" s="269"/>
      <c r="Q11" s="8"/>
    </row>
    <row r="12" spans="1:20" ht="33.75" customHeight="1" x14ac:dyDescent="0.25">
      <c r="A12" s="894"/>
      <c r="B12" s="368" t="s">
        <v>148</v>
      </c>
      <c r="C12" s="369" t="s">
        <v>149</v>
      </c>
      <c r="D12" s="369" t="s">
        <v>150</v>
      </c>
      <c r="E12" s="42"/>
      <c r="F12" s="551" t="s">
        <v>294</v>
      </c>
      <c r="G12" s="588"/>
      <c r="H12" s="267"/>
      <c r="I12" s="266"/>
      <c r="J12" s="233"/>
      <c r="K12" s="266"/>
      <c r="L12" s="233"/>
      <c r="M12" s="335"/>
      <c r="Q12" s="8"/>
    </row>
    <row r="13" spans="1:20" ht="31.5" customHeight="1" x14ac:dyDescent="0.25">
      <c r="A13" s="116" t="s">
        <v>151</v>
      </c>
      <c r="B13" s="370" t="s">
        <v>54</v>
      </c>
      <c r="C13" s="746" t="s">
        <v>217</v>
      </c>
      <c r="D13" s="748" t="s">
        <v>192</v>
      </c>
      <c r="E13" s="42" t="s">
        <v>277</v>
      </c>
      <c r="F13" s="705"/>
      <c r="G13" s="589">
        <v>0.1</v>
      </c>
      <c r="H13" s="244">
        <f>G13*163015</f>
        <v>16301.5</v>
      </c>
      <c r="I13" s="244">
        <v>87885.649165137685</v>
      </c>
      <c r="J13" s="244">
        <f>H13+I13</f>
        <v>104187.14916513769</v>
      </c>
      <c r="K13" s="274">
        <v>95</v>
      </c>
      <c r="L13" s="276">
        <f>0.95*J13</f>
        <v>98977.791706880802</v>
      </c>
      <c r="Q13" s="8"/>
    </row>
    <row r="14" spans="1:20" ht="36" customHeight="1" x14ac:dyDescent="0.25">
      <c r="A14" s="741"/>
      <c r="B14" s="369" t="s">
        <v>195</v>
      </c>
      <c r="C14" s="369" t="s">
        <v>218</v>
      </c>
      <c r="D14" s="369" t="s">
        <v>219</v>
      </c>
      <c r="E14" s="42" t="s">
        <v>277</v>
      </c>
      <c r="F14" s="281"/>
      <c r="G14" s="376"/>
      <c r="H14" s="233"/>
      <c r="I14" s="233"/>
      <c r="J14" s="233"/>
      <c r="K14" s="266"/>
      <c r="L14" s="269"/>
      <c r="Q14" s="8"/>
    </row>
    <row r="15" spans="1:20" ht="34.5" customHeight="1" x14ac:dyDescent="0.25">
      <c r="A15" s="741"/>
      <c r="B15" s="369" t="s">
        <v>197</v>
      </c>
      <c r="C15" s="369" t="s">
        <v>370</v>
      </c>
      <c r="D15" s="369" t="s">
        <v>208</v>
      </c>
      <c r="E15" s="42" t="s">
        <v>277</v>
      </c>
      <c r="F15" s="281"/>
      <c r="G15" s="376"/>
      <c r="H15" s="233"/>
      <c r="I15" s="233"/>
      <c r="J15" s="233"/>
      <c r="K15" s="266"/>
      <c r="L15" s="269"/>
      <c r="Q15" s="8"/>
    </row>
    <row r="16" spans="1:20" ht="40.5" customHeight="1" x14ac:dyDescent="0.25">
      <c r="A16" s="741"/>
      <c r="B16" s="369" t="s">
        <v>209</v>
      </c>
      <c r="C16" s="369" t="s">
        <v>220</v>
      </c>
      <c r="D16" s="369" t="s">
        <v>221</v>
      </c>
      <c r="E16" s="701" t="s">
        <v>278</v>
      </c>
      <c r="F16" s="281" t="s">
        <v>371</v>
      </c>
      <c r="G16" s="376"/>
      <c r="H16" s="233"/>
      <c r="I16" s="233"/>
      <c r="J16" s="233"/>
      <c r="K16" s="266"/>
      <c r="L16" s="269"/>
      <c r="Q16" s="8"/>
    </row>
    <row r="17" spans="1:17" ht="45" customHeight="1" x14ac:dyDescent="0.25">
      <c r="A17" s="741"/>
      <c r="B17" s="372" t="s">
        <v>212</v>
      </c>
      <c r="C17" s="369" t="s">
        <v>213</v>
      </c>
      <c r="D17" s="369" t="s">
        <v>214</v>
      </c>
      <c r="E17" s="42" t="s">
        <v>277</v>
      </c>
      <c r="F17" s="281"/>
      <c r="G17" s="376"/>
      <c r="H17" s="233"/>
      <c r="I17" s="233"/>
      <c r="J17" s="233"/>
      <c r="K17" s="266"/>
      <c r="L17" s="269"/>
      <c r="Q17" s="8"/>
    </row>
    <row r="18" spans="1:17" ht="43.5" customHeight="1" x14ac:dyDescent="0.25">
      <c r="A18" s="741"/>
      <c r="B18" s="369" t="s">
        <v>222</v>
      </c>
      <c r="C18" s="369" t="s">
        <v>223</v>
      </c>
      <c r="D18" s="369" t="s">
        <v>224</v>
      </c>
      <c r="E18" s="42" t="s">
        <v>277</v>
      </c>
      <c r="F18" s="281"/>
      <c r="G18" s="376"/>
      <c r="H18" s="233"/>
      <c r="I18" s="233"/>
      <c r="J18" s="233"/>
      <c r="K18" s="266"/>
      <c r="L18" s="269"/>
      <c r="Q18" s="8"/>
    </row>
    <row r="19" spans="1:17" ht="18.75" customHeight="1" x14ac:dyDescent="0.25">
      <c r="A19" s="742"/>
      <c r="B19" s="369" t="s">
        <v>225</v>
      </c>
      <c r="C19" s="369" t="s">
        <v>226</v>
      </c>
      <c r="D19" s="369" t="s">
        <v>227</v>
      </c>
      <c r="E19" s="42" t="s">
        <v>277</v>
      </c>
      <c r="F19" s="281"/>
      <c r="G19" s="588"/>
      <c r="H19" s="336"/>
      <c r="I19" s="336"/>
      <c r="J19" s="233"/>
      <c r="K19" s="266"/>
      <c r="L19" s="269"/>
      <c r="Q19" s="8"/>
    </row>
    <row r="20" spans="1:17" ht="32.25" customHeight="1" thickBot="1" x14ac:dyDescent="0.3">
      <c r="A20" s="741" t="s">
        <v>154</v>
      </c>
      <c r="B20" s="337" t="s">
        <v>48</v>
      </c>
      <c r="C20" s="747" t="s">
        <v>49</v>
      </c>
      <c r="D20" s="740" t="s">
        <v>155</v>
      </c>
      <c r="E20" s="42" t="s">
        <v>277</v>
      </c>
      <c r="F20" s="281"/>
      <c r="G20" s="590">
        <v>0.03</v>
      </c>
      <c r="H20" s="338">
        <f>G20*163015</f>
        <v>4890.45</v>
      </c>
      <c r="I20" s="339">
        <v>0</v>
      </c>
      <c r="J20" s="249">
        <f>H20+I20</f>
        <v>4890.45</v>
      </c>
      <c r="K20" s="339">
        <v>95</v>
      </c>
      <c r="L20" s="340">
        <f>0.95*J20</f>
        <v>4645.9274999999998</v>
      </c>
      <c r="Q20" s="8"/>
    </row>
    <row r="21" spans="1:17" ht="19.5" customHeight="1" thickBot="1" x14ac:dyDescent="0.3">
      <c r="A21" s="788" t="s">
        <v>21</v>
      </c>
      <c r="B21" s="252"/>
      <c r="C21" s="252"/>
      <c r="D21" s="252"/>
      <c r="E21" s="252"/>
      <c r="F21" s="604"/>
      <c r="G21" s="253"/>
      <c r="H21" s="253"/>
      <c r="I21" s="253"/>
      <c r="J21" s="253"/>
      <c r="K21" s="253"/>
      <c r="L21" s="254"/>
      <c r="Q21" s="8"/>
    </row>
    <row r="22" spans="1:17" ht="34.5" customHeight="1" thickBot="1" x14ac:dyDescent="0.3">
      <c r="A22" s="188" t="s">
        <v>0</v>
      </c>
      <c r="B22" s="189" t="s">
        <v>1</v>
      </c>
      <c r="C22" s="190" t="s">
        <v>18</v>
      </c>
      <c r="D22" s="189" t="s">
        <v>42</v>
      </c>
      <c r="E22" s="612" t="s">
        <v>19</v>
      </c>
      <c r="F22" s="192" t="s">
        <v>138</v>
      </c>
      <c r="G22" s="591" t="s">
        <v>46</v>
      </c>
      <c r="H22" s="255" t="s">
        <v>2</v>
      </c>
      <c r="I22" s="256" t="s">
        <v>3</v>
      </c>
      <c r="J22" s="255" t="s">
        <v>4</v>
      </c>
      <c r="K22" s="257" t="s">
        <v>5</v>
      </c>
      <c r="L22" s="258" t="s">
        <v>47</v>
      </c>
    </row>
    <row r="23" spans="1:17" ht="83.25" customHeight="1" thickBot="1" x14ac:dyDescent="0.3">
      <c r="A23" s="790" t="s">
        <v>6</v>
      </c>
      <c r="B23" s="791" t="s">
        <v>199</v>
      </c>
      <c r="C23" s="178" t="s">
        <v>200</v>
      </c>
      <c r="D23" s="39" t="s">
        <v>412</v>
      </c>
      <c r="E23" s="180" t="s">
        <v>277</v>
      </c>
      <c r="F23" s="580"/>
      <c r="G23" s="614">
        <v>0.31419999999999998</v>
      </c>
      <c r="H23" s="342">
        <v>48997</v>
      </c>
      <c r="I23" s="343" t="s">
        <v>23</v>
      </c>
      <c r="J23" s="342">
        <f>H23</f>
        <v>48997</v>
      </c>
      <c r="K23" s="343">
        <v>100</v>
      </c>
      <c r="L23" s="344">
        <f>$J$23</f>
        <v>48997</v>
      </c>
    </row>
    <row r="24" spans="1:17" ht="18" customHeight="1" thickBot="1" x14ac:dyDescent="0.3">
      <c r="A24" s="792" t="s">
        <v>7</v>
      </c>
      <c r="B24" s="260"/>
      <c r="C24" s="260"/>
      <c r="D24" s="260"/>
      <c r="E24" s="260"/>
      <c r="F24" s="605"/>
      <c r="G24" s="345"/>
      <c r="H24" s="345"/>
      <c r="I24" s="345"/>
      <c r="J24" s="345"/>
      <c r="K24" s="345"/>
      <c r="L24" s="346"/>
      <c r="M24" s="2"/>
    </row>
    <row r="25" spans="1:17" ht="29.25" customHeight="1" thickBot="1" x14ac:dyDescent="0.3">
      <c r="A25" s="57" t="s">
        <v>0</v>
      </c>
      <c r="B25" s="58" t="s">
        <v>1</v>
      </c>
      <c r="C25" s="59" t="s">
        <v>15</v>
      </c>
      <c r="D25" s="58" t="s">
        <v>42</v>
      </c>
      <c r="E25" s="537" t="s">
        <v>19</v>
      </c>
      <c r="F25" s="60"/>
      <c r="G25" s="594" t="s">
        <v>46</v>
      </c>
      <c r="H25" s="263" t="s">
        <v>2</v>
      </c>
      <c r="I25" s="264" t="s">
        <v>3</v>
      </c>
      <c r="J25" s="263" t="s">
        <v>4</v>
      </c>
      <c r="K25" s="264" t="s">
        <v>5</v>
      </c>
      <c r="L25" s="265" t="s">
        <v>47</v>
      </c>
    </row>
    <row r="26" spans="1:17" ht="26.25" customHeight="1" x14ac:dyDescent="0.25">
      <c r="A26" s="903" t="s">
        <v>159</v>
      </c>
      <c r="B26" s="723" t="s">
        <v>160</v>
      </c>
      <c r="C26" s="770" t="s">
        <v>161</v>
      </c>
      <c r="D26" s="723" t="s">
        <v>162</v>
      </c>
      <c r="E26" s="731" t="s">
        <v>277</v>
      </c>
      <c r="F26" s="784" t="s">
        <v>295</v>
      </c>
      <c r="G26" s="615">
        <v>7.0000000000000007E-2</v>
      </c>
      <c r="H26" s="327">
        <f>G26*139318</f>
        <v>9752.26</v>
      </c>
      <c r="I26" s="347">
        <v>3366</v>
      </c>
      <c r="J26" s="327">
        <f>H26+I26</f>
        <v>13118.26</v>
      </c>
      <c r="K26" s="327">
        <v>95</v>
      </c>
      <c r="L26" s="331">
        <f>0.95*J26</f>
        <v>12462.347</v>
      </c>
    </row>
    <row r="27" spans="1:17" ht="16.5" customHeight="1" x14ac:dyDescent="0.25">
      <c r="A27" s="904"/>
      <c r="B27" s="723" t="s">
        <v>163</v>
      </c>
      <c r="C27" s="730" t="s">
        <v>164</v>
      </c>
      <c r="D27" s="723" t="s">
        <v>228</v>
      </c>
      <c r="E27" s="731" t="s">
        <v>277</v>
      </c>
      <c r="F27" s="681"/>
      <c r="G27" s="394"/>
      <c r="H27" s="270"/>
      <c r="I27" s="270"/>
      <c r="J27" s="270"/>
      <c r="K27" s="348"/>
      <c r="L27" s="272"/>
    </row>
    <row r="28" spans="1:17" ht="41.25" customHeight="1" x14ac:dyDescent="0.25">
      <c r="A28" s="904"/>
      <c r="B28" s="771" t="s">
        <v>165</v>
      </c>
      <c r="C28" s="771" t="s">
        <v>201</v>
      </c>
      <c r="D28" s="771" t="s">
        <v>201</v>
      </c>
      <c r="E28" s="733"/>
      <c r="F28" s="682" t="s">
        <v>290</v>
      </c>
      <c r="G28" s="394"/>
      <c r="H28" s="270"/>
      <c r="I28" s="270"/>
      <c r="J28" s="270"/>
      <c r="K28" s="348"/>
      <c r="L28" s="272"/>
    </row>
    <row r="29" spans="1:17" ht="27" customHeight="1" x14ac:dyDescent="0.25">
      <c r="A29" s="904"/>
      <c r="B29" s="723" t="s">
        <v>93</v>
      </c>
      <c r="C29" s="734"/>
      <c r="D29" s="735"/>
      <c r="E29" s="732"/>
      <c r="F29" s="784" t="s">
        <v>290</v>
      </c>
      <c r="G29" s="394"/>
      <c r="H29" s="270"/>
      <c r="I29" s="270"/>
      <c r="J29" s="270"/>
      <c r="K29" s="348"/>
      <c r="L29" s="272"/>
    </row>
    <row r="30" spans="1:17" ht="27.75" customHeight="1" x14ac:dyDescent="0.25">
      <c r="A30" s="905"/>
      <c r="B30" s="772" t="s">
        <v>202</v>
      </c>
      <c r="C30" s="772" t="s">
        <v>203</v>
      </c>
      <c r="D30" s="772" t="s">
        <v>203</v>
      </c>
      <c r="E30" s="732"/>
      <c r="F30" s="784" t="s">
        <v>290</v>
      </c>
      <c r="G30" s="616"/>
      <c r="H30" s="351"/>
      <c r="I30" s="351"/>
      <c r="J30" s="351"/>
      <c r="K30" s="352"/>
      <c r="L30" s="353"/>
    </row>
    <row r="31" spans="1:17" ht="38.25" customHeight="1" x14ac:dyDescent="0.25">
      <c r="A31" s="906" t="s">
        <v>154</v>
      </c>
      <c r="B31" s="909" t="s">
        <v>76</v>
      </c>
      <c r="C31" s="771" t="s">
        <v>374</v>
      </c>
      <c r="D31" s="722" t="s">
        <v>205</v>
      </c>
      <c r="E31" s="731" t="s">
        <v>277</v>
      </c>
      <c r="F31" s="606"/>
      <c r="G31" s="617">
        <v>0.15</v>
      </c>
      <c r="H31" s="354">
        <f>G31*139318</f>
        <v>20897.7</v>
      </c>
      <c r="I31" s="355">
        <v>2955</v>
      </c>
      <c r="J31" s="354">
        <f>H31+I31</f>
        <v>23852.7</v>
      </c>
      <c r="K31" s="354">
        <v>95</v>
      </c>
      <c r="L31" s="356">
        <f>0.95*J31</f>
        <v>22660.064999999999</v>
      </c>
    </row>
    <row r="32" spans="1:17" ht="28.5" customHeight="1" x14ac:dyDescent="0.25">
      <c r="A32" s="904"/>
      <c r="B32" s="910"/>
      <c r="C32" s="773" t="s">
        <v>77</v>
      </c>
      <c r="D32" s="730" t="s">
        <v>206</v>
      </c>
      <c r="E32" s="731" t="s">
        <v>277</v>
      </c>
      <c r="F32" s="71"/>
      <c r="G32" s="394"/>
      <c r="H32" s="270"/>
      <c r="I32" s="270"/>
      <c r="J32" s="270"/>
      <c r="K32" s="270"/>
      <c r="L32" s="272"/>
      <c r="M32" s="2"/>
    </row>
    <row r="33" spans="1:13" ht="29.25" customHeight="1" x14ac:dyDescent="0.25">
      <c r="A33" s="907"/>
      <c r="B33" s="722" t="s">
        <v>48</v>
      </c>
      <c r="C33" s="722" t="s">
        <v>173</v>
      </c>
      <c r="D33" s="722" t="s">
        <v>75</v>
      </c>
      <c r="E33" s="731" t="s">
        <v>277</v>
      </c>
      <c r="F33" s="71"/>
      <c r="G33" s="394"/>
      <c r="H33" s="270"/>
      <c r="I33" s="270"/>
      <c r="J33" s="270"/>
      <c r="K33" s="270"/>
      <c r="L33" s="272"/>
    </row>
    <row r="34" spans="1:13" ht="28.5" customHeight="1" x14ac:dyDescent="0.25">
      <c r="A34" s="907"/>
      <c r="B34" s="722" t="s">
        <v>174</v>
      </c>
      <c r="C34" s="722" t="s">
        <v>175</v>
      </c>
      <c r="D34" s="722" t="s">
        <v>176</v>
      </c>
      <c r="E34" s="731" t="s">
        <v>277</v>
      </c>
      <c r="F34" s="71"/>
      <c r="G34" s="394"/>
      <c r="H34" s="270"/>
      <c r="I34" s="270"/>
      <c r="J34" s="270"/>
      <c r="K34" s="270"/>
      <c r="L34" s="272"/>
    </row>
    <row r="35" spans="1:13" ht="27.75" customHeight="1" x14ac:dyDescent="0.25">
      <c r="A35" s="908"/>
      <c r="B35" s="774" t="s">
        <v>177</v>
      </c>
      <c r="C35" s="774" t="s">
        <v>375</v>
      </c>
      <c r="D35" s="774" t="s">
        <v>179</v>
      </c>
      <c r="E35" s="731" t="s">
        <v>277</v>
      </c>
      <c r="F35" s="71"/>
      <c r="G35" s="616"/>
      <c r="H35" s="351"/>
      <c r="I35" s="351"/>
      <c r="J35" s="351"/>
      <c r="K35" s="351"/>
      <c r="L35" s="353"/>
    </row>
    <row r="36" spans="1:13" ht="28.5" customHeight="1" x14ac:dyDescent="0.25">
      <c r="A36" s="736" t="s">
        <v>151</v>
      </c>
      <c r="B36" s="775" t="s">
        <v>195</v>
      </c>
      <c r="C36" s="775" t="s">
        <v>196</v>
      </c>
      <c r="D36" s="775" t="s">
        <v>207</v>
      </c>
      <c r="E36" s="731"/>
      <c r="F36" s="681" t="s">
        <v>298</v>
      </c>
      <c r="G36" s="376">
        <v>0.15</v>
      </c>
      <c r="H36" s="336">
        <f>G36*139318</f>
        <v>20897.7</v>
      </c>
      <c r="I36" s="233">
        <v>0</v>
      </c>
      <c r="J36" s="233">
        <f>H36+I36</f>
        <v>20897.7</v>
      </c>
      <c r="K36" s="266">
        <v>95</v>
      </c>
      <c r="L36" s="269">
        <f>0.95*J36</f>
        <v>19852.814999999999</v>
      </c>
    </row>
    <row r="37" spans="1:13" ht="27" customHeight="1" x14ac:dyDescent="0.25">
      <c r="A37" s="737"/>
      <c r="B37" s="774" t="s">
        <v>197</v>
      </c>
      <c r="C37" s="774" t="s">
        <v>198</v>
      </c>
      <c r="D37" s="774" t="s">
        <v>208</v>
      </c>
      <c r="E37" s="731"/>
      <c r="F37" s="681" t="s">
        <v>297</v>
      </c>
      <c r="G37" s="588"/>
      <c r="H37" s="357"/>
      <c r="I37" s="336"/>
      <c r="J37" s="233"/>
      <c r="K37" s="266"/>
      <c r="L37" s="269"/>
    </row>
    <row r="38" spans="1:13" ht="28.5" customHeight="1" x14ac:dyDescent="0.25">
      <c r="A38" s="737"/>
      <c r="B38" s="774" t="s">
        <v>209</v>
      </c>
      <c r="C38" s="774" t="s">
        <v>210</v>
      </c>
      <c r="D38" s="774" t="s">
        <v>211</v>
      </c>
      <c r="E38" s="787"/>
      <c r="F38" s="681" t="s">
        <v>297</v>
      </c>
      <c r="G38" s="588"/>
      <c r="H38" s="357"/>
      <c r="I38" s="336"/>
      <c r="J38" s="233"/>
      <c r="K38" s="266"/>
      <c r="L38" s="269"/>
    </row>
    <row r="39" spans="1:13" ht="39" customHeight="1" thickBot="1" x14ac:dyDescent="0.3">
      <c r="A39" s="737"/>
      <c r="B39" s="776" t="s">
        <v>212</v>
      </c>
      <c r="C39" s="777" t="s">
        <v>213</v>
      </c>
      <c r="D39" s="777" t="s">
        <v>214</v>
      </c>
      <c r="E39" s="786" t="s">
        <v>277</v>
      </c>
      <c r="F39" s="628"/>
      <c r="G39" s="588"/>
      <c r="H39" s="357"/>
      <c r="I39" s="336"/>
      <c r="J39" s="233"/>
      <c r="K39" s="266"/>
      <c r="L39" s="269"/>
    </row>
    <row r="40" spans="1:13" ht="17.25" customHeight="1" thickBot="1" x14ac:dyDescent="0.3">
      <c r="A40" s="45" t="s">
        <v>22</v>
      </c>
      <c r="B40" s="282"/>
      <c r="C40" s="283"/>
      <c r="D40" s="284"/>
      <c r="E40" s="680"/>
      <c r="F40" s="619"/>
      <c r="G40" s="358"/>
      <c r="H40" s="359"/>
      <c r="I40" s="359"/>
      <c r="J40" s="359"/>
      <c r="K40" s="359"/>
      <c r="L40" s="360"/>
    </row>
    <row r="41" spans="1:13" ht="16.5" customHeight="1" thickBot="1" x14ac:dyDescent="0.3">
      <c r="A41" s="789" t="s">
        <v>12</v>
      </c>
      <c r="B41" s="288"/>
      <c r="C41" s="288"/>
      <c r="D41" s="288"/>
      <c r="E41" s="620"/>
      <c r="F41" s="607"/>
      <c r="G41" s="289"/>
      <c r="H41" s="289"/>
      <c r="I41" s="289"/>
      <c r="J41" s="289"/>
      <c r="K41" s="289"/>
      <c r="L41" s="290"/>
      <c r="M41" s="2"/>
    </row>
    <row r="42" spans="1:13" ht="27" customHeight="1" thickBot="1" x14ac:dyDescent="0.3">
      <c r="A42" s="203" t="s">
        <v>0</v>
      </c>
      <c r="B42" s="204" t="s">
        <v>1</v>
      </c>
      <c r="C42" s="205" t="s">
        <v>15</v>
      </c>
      <c r="D42" s="204" t="s">
        <v>42</v>
      </c>
      <c r="E42" s="205" t="s">
        <v>19</v>
      </c>
      <c r="F42" s="207" t="s">
        <v>138</v>
      </c>
      <c r="G42" s="291" t="s">
        <v>46</v>
      </c>
      <c r="H42" s="291" t="s">
        <v>2</v>
      </c>
      <c r="I42" s="292" t="s">
        <v>3</v>
      </c>
      <c r="J42" s="293" t="s">
        <v>4</v>
      </c>
      <c r="K42" s="292" t="s">
        <v>5</v>
      </c>
      <c r="L42" s="294" t="s">
        <v>47</v>
      </c>
    </row>
    <row r="43" spans="1:13" ht="27.75" customHeight="1" x14ac:dyDescent="0.25">
      <c r="A43" s="864" t="s">
        <v>25</v>
      </c>
      <c r="B43" s="859" t="s">
        <v>180</v>
      </c>
      <c r="C43" s="295" t="s">
        <v>181</v>
      </c>
      <c r="D43" s="295" t="s">
        <v>181</v>
      </c>
      <c r="E43" s="42" t="s">
        <v>277</v>
      </c>
      <c r="F43" s="557"/>
      <c r="G43" s="598">
        <v>0.55110000000000003</v>
      </c>
      <c r="H43" s="232">
        <v>66367</v>
      </c>
      <c r="I43" s="232">
        <v>25687</v>
      </c>
      <c r="J43" s="296">
        <f>H43+I43</f>
        <v>92054</v>
      </c>
      <c r="K43" s="266">
        <v>100</v>
      </c>
      <c r="L43" s="269">
        <f>$J$43</f>
        <v>92054</v>
      </c>
    </row>
    <row r="44" spans="1:13" ht="27" customHeight="1" x14ac:dyDescent="0.25">
      <c r="A44" s="865"/>
      <c r="B44" s="866"/>
      <c r="C44" s="295" t="s">
        <v>215</v>
      </c>
      <c r="D44" s="295" t="s">
        <v>215</v>
      </c>
      <c r="E44" s="42" t="s">
        <v>277</v>
      </c>
      <c r="F44" s="557"/>
      <c r="G44" s="599"/>
      <c r="H44" s="297"/>
      <c r="I44" s="298"/>
      <c r="J44" s="297"/>
      <c r="K44" s="300"/>
      <c r="L44" s="301"/>
      <c r="M44" s="2"/>
    </row>
    <row r="45" spans="1:13" ht="40.5" customHeight="1" x14ac:dyDescent="0.25">
      <c r="A45" s="865"/>
      <c r="B45" s="740" t="s">
        <v>373</v>
      </c>
      <c r="C45" s="86" t="s">
        <v>184</v>
      </c>
      <c r="D45" s="86" t="s">
        <v>184</v>
      </c>
      <c r="E45" s="42" t="s">
        <v>277</v>
      </c>
      <c r="F45" s="557"/>
      <c r="G45" s="600"/>
      <c r="H45" s="297"/>
      <c r="I45" s="297"/>
      <c r="J45" s="302"/>
      <c r="K45" s="300"/>
      <c r="L45" s="301"/>
      <c r="M45" s="2"/>
    </row>
    <row r="46" spans="1:13" ht="42" customHeight="1" thickBot="1" x14ac:dyDescent="0.3">
      <c r="A46" s="875"/>
      <c r="B46" s="86" t="s">
        <v>216</v>
      </c>
      <c r="C46" s="740"/>
      <c r="D46" s="740"/>
      <c r="E46" s="42" t="s">
        <v>277</v>
      </c>
      <c r="F46" s="557"/>
      <c r="G46" s="599"/>
      <c r="H46" s="297"/>
      <c r="I46" s="300"/>
      <c r="J46" s="297"/>
      <c r="K46" s="300"/>
      <c r="L46" s="301"/>
      <c r="M46" s="2"/>
    </row>
    <row r="47" spans="1:13" ht="16.5" customHeight="1" thickBot="1" x14ac:dyDescent="0.3">
      <c r="A47" s="210" t="s">
        <v>13</v>
      </c>
      <c r="B47" s="305"/>
      <c r="C47" s="305"/>
      <c r="D47" s="305"/>
      <c r="E47" s="305"/>
      <c r="F47" s="609"/>
      <c r="G47" s="306"/>
      <c r="H47" s="306"/>
      <c r="I47" s="306"/>
      <c r="J47" s="306"/>
      <c r="K47" s="306"/>
      <c r="L47" s="307"/>
      <c r="M47" s="2"/>
    </row>
    <row r="48" spans="1:13" ht="26.25" thickBot="1" x14ac:dyDescent="0.3">
      <c r="A48" s="308" t="s">
        <v>0</v>
      </c>
      <c r="B48" s="309" t="s">
        <v>1</v>
      </c>
      <c r="C48" s="310" t="s">
        <v>15</v>
      </c>
      <c r="D48" s="309" t="s">
        <v>42</v>
      </c>
      <c r="E48" s="214" t="s">
        <v>19</v>
      </c>
      <c r="F48" s="610" t="s">
        <v>138</v>
      </c>
      <c r="G48" s="601" t="s">
        <v>46</v>
      </c>
      <c r="H48" s="311" t="s">
        <v>2</v>
      </c>
      <c r="I48" s="312" t="s">
        <v>3</v>
      </c>
      <c r="J48" s="311" t="s">
        <v>4</v>
      </c>
      <c r="K48" s="312" t="s">
        <v>5</v>
      </c>
      <c r="L48" s="313" t="s">
        <v>47</v>
      </c>
    </row>
    <row r="49" spans="1:14" ht="29.25" customHeight="1" x14ac:dyDescent="0.25">
      <c r="A49" s="25" t="s">
        <v>8</v>
      </c>
      <c r="B49" s="859" t="s">
        <v>9</v>
      </c>
      <c r="C49" s="668" t="s">
        <v>292</v>
      </c>
      <c r="D49" s="107" t="s">
        <v>20</v>
      </c>
      <c r="E49" s="42" t="s">
        <v>277</v>
      </c>
      <c r="F49" s="559"/>
      <c r="G49" s="602">
        <v>0</v>
      </c>
      <c r="H49" s="314">
        <v>0</v>
      </c>
      <c r="I49" s="315">
        <v>1390</v>
      </c>
      <c r="J49" s="315">
        <f>I49</f>
        <v>1390</v>
      </c>
      <c r="K49" s="314">
        <v>100</v>
      </c>
      <c r="L49" s="326">
        <f>$J$49</f>
        <v>1390</v>
      </c>
    </row>
    <row r="50" spans="1:14" ht="27" customHeight="1" thickBot="1" x14ac:dyDescent="0.3">
      <c r="A50" s="11"/>
      <c r="B50" s="860"/>
      <c r="C50" s="669" t="s">
        <v>293</v>
      </c>
      <c r="D50" s="109" t="s">
        <v>10</v>
      </c>
      <c r="E50" s="64" t="s">
        <v>277</v>
      </c>
      <c r="F50" s="727" t="s">
        <v>291</v>
      </c>
      <c r="G50" s="618"/>
      <c r="H50" s="361"/>
      <c r="I50" s="361"/>
      <c r="J50" s="361"/>
      <c r="K50" s="361"/>
      <c r="L50" s="362"/>
    </row>
    <row r="51" spans="1:14" ht="7.5" customHeight="1" x14ac:dyDescent="0.25">
      <c r="A51" s="319"/>
      <c r="B51" s="320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N51" s="611"/>
    </row>
  </sheetData>
  <mergeCells count="7">
    <mergeCell ref="B49:B50"/>
    <mergeCell ref="A5:A12"/>
    <mergeCell ref="A26:A30"/>
    <mergeCell ref="A31:A35"/>
    <mergeCell ref="A43:A46"/>
    <mergeCell ref="B43:B44"/>
    <mergeCell ref="B31:B32"/>
  </mergeCells>
  <conditionalFormatting sqref="Q4">
    <cfRule type="colorScale" priority="25">
      <colorScale>
        <cfvo type="min"/>
        <cfvo type="max"/>
        <color rgb="FFFF0000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12">
    <cfRule type="cellIs" dxfId="299" priority="22" operator="equal">
      <formula>$P$6</formula>
    </cfRule>
    <cfRule type="cellIs" dxfId="298" priority="23" operator="equal">
      <formula>$P$5</formula>
    </cfRule>
    <cfRule type="cellIs" dxfId="297" priority="24" operator="equal">
      <formula>$P$4</formula>
    </cfRule>
  </conditionalFormatting>
  <conditionalFormatting sqref="E26:E27">
    <cfRule type="cellIs" dxfId="296" priority="19" operator="equal">
      <formula>$P$6</formula>
    </cfRule>
    <cfRule type="cellIs" dxfId="295" priority="20" operator="equal">
      <formula>$P$5</formula>
    </cfRule>
    <cfRule type="cellIs" dxfId="294" priority="21" operator="equal">
      <formula>$P$4</formula>
    </cfRule>
  </conditionalFormatting>
  <conditionalFormatting sqref="E23">
    <cfRule type="cellIs" dxfId="293" priority="10" operator="equal">
      <formula>$P$6</formula>
    </cfRule>
    <cfRule type="cellIs" dxfId="292" priority="11" operator="equal">
      <formula>$P$5</formula>
    </cfRule>
    <cfRule type="cellIs" dxfId="291" priority="12" operator="equal">
      <formula>$P$4</formula>
    </cfRule>
  </conditionalFormatting>
  <conditionalFormatting sqref="E43:E46">
    <cfRule type="cellIs" dxfId="290" priority="16" operator="equal">
      <formula>$P$6</formula>
    </cfRule>
    <cfRule type="cellIs" dxfId="289" priority="17" operator="equal">
      <formula>$P$5</formula>
    </cfRule>
    <cfRule type="cellIs" dxfId="288" priority="18" operator="equal">
      <formula>$P$4</formula>
    </cfRule>
  </conditionalFormatting>
  <conditionalFormatting sqref="E49:E50">
    <cfRule type="cellIs" dxfId="287" priority="13" operator="equal">
      <formula>$P$6</formula>
    </cfRule>
    <cfRule type="cellIs" dxfId="286" priority="14" operator="equal">
      <formula>$P$5</formula>
    </cfRule>
    <cfRule type="cellIs" dxfId="285" priority="15" operator="equal">
      <formula>$P$4</formula>
    </cfRule>
  </conditionalFormatting>
  <conditionalFormatting sqref="E13:E20">
    <cfRule type="cellIs" dxfId="284" priority="7" operator="equal">
      <formula>$P$6</formula>
    </cfRule>
    <cfRule type="cellIs" dxfId="283" priority="8" operator="equal">
      <formula>$P$5</formula>
    </cfRule>
    <cfRule type="cellIs" dxfId="282" priority="9" operator="equal">
      <formula>$P$4</formula>
    </cfRule>
  </conditionalFormatting>
  <conditionalFormatting sqref="E31:E35">
    <cfRule type="cellIs" dxfId="281" priority="4" operator="equal">
      <formula>$P$6</formula>
    </cfRule>
    <cfRule type="cellIs" dxfId="280" priority="5" operator="equal">
      <formula>$P$5</formula>
    </cfRule>
    <cfRule type="cellIs" dxfId="279" priority="6" operator="equal">
      <formula>$P$4</formula>
    </cfRule>
  </conditionalFormatting>
  <conditionalFormatting sqref="E39">
    <cfRule type="cellIs" dxfId="278" priority="1" operator="equal">
      <formula>$P$6</formula>
    </cfRule>
    <cfRule type="cellIs" dxfId="277" priority="2" operator="equal">
      <formula>$P$5</formula>
    </cfRule>
    <cfRule type="cellIs" dxfId="276" priority="3" operator="equal">
      <formula>$P$4</formula>
    </cfRule>
  </conditionalFormatting>
  <dataValidations count="1">
    <dataValidation type="list" allowBlank="1" showInputMessage="1" showErrorMessage="1" sqref="E43:E46 E26:E27 E23 E49:E50 E5:E20 E31:E35 E39">
      <formula1>$P$4:$P$6</formula1>
    </dataValidation>
  </dataValidation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37" workbookViewId="0">
      <selection activeCell="A51" sqref="A51:XFD57"/>
    </sheetView>
  </sheetViews>
  <sheetFormatPr defaultRowHeight="15" x14ac:dyDescent="0.25"/>
  <cols>
    <col min="1" max="1" width="13" customWidth="1"/>
    <col min="2" max="2" width="50.7109375" customWidth="1"/>
    <col min="3" max="3" width="47.5703125" customWidth="1"/>
    <col min="4" max="4" width="45.85546875" customWidth="1"/>
    <col min="5" max="5" width="9" customWidth="1"/>
    <col min="6" max="6" width="26.85546875" customWidth="1"/>
    <col min="7" max="7" width="6.85546875" hidden="1" customWidth="1"/>
    <col min="8" max="8" width="8.5703125" hidden="1" customWidth="1"/>
    <col min="9" max="10" width="11" hidden="1" customWidth="1"/>
    <col min="11" max="11" width="5.5703125" hidden="1" customWidth="1"/>
    <col min="12" max="12" width="8.7109375" hidden="1" customWidth="1"/>
    <col min="13" max="17" width="0" hidden="1" customWidth="1"/>
    <col min="18" max="18" width="2" hidden="1" customWidth="1"/>
  </cols>
  <sheetData>
    <row r="1" spans="1:17" ht="18" x14ac:dyDescent="0.25">
      <c r="A1" s="363" t="s">
        <v>330</v>
      </c>
      <c r="K1" s="5"/>
      <c r="L1" s="5" t="s">
        <v>137</v>
      </c>
    </row>
    <row r="2" spans="1:17" ht="3.75" customHeight="1" thickBot="1" x14ac:dyDescent="0.3"/>
    <row r="3" spans="1:17" ht="17.25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7" ht="30" customHeight="1" thickBot="1" x14ac:dyDescent="0.3">
      <c r="A4" s="52" t="s">
        <v>0</v>
      </c>
      <c r="B4" s="53" t="s">
        <v>1</v>
      </c>
      <c r="C4" s="54" t="s">
        <v>15</v>
      </c>
      <c r="D4" s="53" t="s">
        <v>43</v>
      </c>
      <c r="E4" s="53" t="s">
        <v>276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5" t="s">
        <v>16</v>
      </c>
      <c r="L4" s="56" t="s">
        <v>17</v>
      </c>
      <c r="P4" t="s">
        <v>277</v>
      </c>
    </row>
    <row r="5" spans="1:17" ht="27" customHeight="1" x14ac:dyDescent="0.25">
      <c r="A5" s="864" t="s">
        <v>139</v>
      </c>
      <c r="B5" s="364" t="s">
        <v>51</v>
      </c>
      <c r="C5" s="364" t="s">
        <v>67</v>
      </c>
      <c r="D5" s="172" t="s">
        <v>141</v>
      </c>
      <c r="E5" s="42" t="s">
        <v>277</v>
      </c>
      <c r="F5" s="622"/>
      <c r="G5" s="613">
        <v>0.3</v>
      </c>
      <c r="H5" s="365">
        <f>G5*163015</f>
        <v>48904.5</v>
      </c>
      <c r="I5" s="365">
        <v>93452</v>
      </c>
      <c r="J5" s="366">
        <f>H5+I5</f>
        <v>142356.5</v>
      </c>
      <c r="K5" s="330">
        <v>90</v>
      </c>
      <c r="L5" s="331">
        <f>0.9*J5</f>
        <v>128120.85</v>
      </c>
      <c r="M5" s="136"/>
      <c r="P5" t="s">
        <v>278</v>
      </c>
    </row>
    <row r="6" spans="1:17" ht="15.75" customHeight="1" x14ac:dyDescent="0.25">
      <c r="A6" s="865"/>
      <c r="B6" s="367"/>
      <c r="C6" s="367"/>
      <c r="D6" s="171" t="s">
        <v>142</v>
      </c>
      <c r="E6" s="42" t="s">
        <v>277</v>
      </c>
      <c r="F6" s="281"/>
      <c r="G6" s="588"/>
      <c r="H6" s="267"/>
      <c r="I6" s="266"/>
      <c r="J6" s="233"/>
      <c r="K6" s="266"/>
      <c r="L6" s="269"/>
      <c r="P6" t="s">
        <v>279</v>
      </c>
    </row>
    <row r="7" spans="1:17" ht="27" customHeight="1" x14ac:dyDescent="0.25">
      <c r="A7" s="865"/>
      <c r="B7" s="152" t="s">
        <v>52</v>
      </c>
      <c r="C7" s="152" t="s">
        <v>143</v>
      </c>
      <c r="D7" s="130" t="s">
        <v>190</v>
      </c>
      <c r="E7" s="42" t="s">
        <v>277</v>
      </c>
      <c r="F7" s="281"/>
      <c r="G7" s="588"/>
      <c r="H7" s="267"/>
      <c r="I7" s="266"/>
      <c r="J7" s="233"/>
      <c r="K7" s="266"/>
      <c r="L7" s="269"/>
      <c r="Q7" s="8"/>
    </row>
    <row r="8" spans="1:17" ht="27.75" customHeight="1" x14ac:dyDescent="0.25">
      <c r="A8" s="865"/>
      <c r="B8" s="337" t="s">
        <v>53</v>
      </c>
      <c r="C8" s="337" t="s">
        <v>61</v>
      </c>
      <c r="D8" s="171" t="s">
        <v>191</v>
      </c>
      <c r="E8" s="42" t="s">
        <v>277</v>
      </c>
      <c r="F8" s="281"/>
      <c r="G8" s="588"/>
      <c r="H8" s="267"/>
      <c r="I8" s="266"/>
      <c r="J8" s="233"/>
      <c r="K8" s="266"/>
      <c r="L8" s="269"/>
      <c r="Q8" s="8"/>
    </row>
    <row r="9" spans="1:17" ht="27.75" customHeight="1" x14ac:dyDescent="0.25">
      <c r="A9" s="865"/>
      <c r="B9" s="337"/>
      <c r="C9" s="337" t="s">
        <v>146</v>
      </c>
      <c r="D9" s="171" t="s">
        <v>147</v>
      </c>
      <c r="E9" s="42" t="s">
        <v>277</v>
      </c>
      <c r="F9" s="281"/>
      <c r="G9" s="588"/>
      <c r="H9" s="267"/>
      <c r="I9" s="266"/>
      <c r="J9" s="233"/>
      <c r="K9" s="266"/>
      <c r="L9" s="269"/>
      <c r="Q9" s="8"/>
    </row>
    <row r="10" spans="1:17" ht="39" customHeight="1" x14ac:dyDescent="0.25">
      <c r="A10" s="865"/>
      <c r="B10" s="337"/>
      <c r="C10" s="337" t="s">
        <v>193</v>
      </c>
      <c r="D10" s="171" t="s">
        <v>194</v>
      </c>
      <c r="E10" s="42" t="s">
        <v>277</v>
      </c>
      <c r="F10" s="281"/>
      <c r="G10" s="588"/>
      <c r="H10" s="267"/>
      <c r="I10" s="266"/>
      <c r="J10" s="233"/>
      <c r="K10" s="266"/>
      <c r="L10" s="269"/>
      <c r="Q10" s="8"/>
    </row>
    <row r="11" spans="1:17" ht="26.25" customHeight="1" x14ac:dyDescent="0.25">
      <c r="A11" s="894"/>
      <c r="B11" s="368" t="s">
        <v>148</v>
      </c>
      <c r="C11" s="369" t="s">
        <v>149</v>
      </c>
      <c r="D11" s="369" t="s">
        <v>150</v>
      </c>
      <c r="E11" s="508"/>
      <c r="F11" s="278"/>
      <c r="G11" s="588"/>
      <c r="H11" s="267"/>
      <c r="I11" s="266"/>
      <c r="J11" s="233"/>
      <c r="K11" s="266"/>
      <c r="L11" s="269"/>
      <c r="Q11" s="8"/>
    </row>
    <row r="12" spans="1:17" ht="28.5" customHeight="1" x14ac:dyDescent="0.25">
      <c r="A12" s="116" t="s">
        <v>151</v>
      </c>
      <c r="B12" s="370" t="s">
        <v>54</v>
      </c>
      <c r="C12" s="273" t="s">
        <v>217</v>
      </c>
      <c r="D12" s="128" t="s">
        <v>192</v>
      </c>
      <c r="E12" s="42" t="s">
        <v>277</v>
      </c>
      <c r="F12" s="705"/>
      <c r="G12" s="589">
        <v>0.1</v>
      </c>
      <c r="H12" s="275">
        <f>G12*163015</f>
        <v>16301.5</v>
      </c>
      <c r="I12" s="244">
        <v>41063.436465847306</v>
      </c>
      <c r="J12" s="244">
        <f>H12+I12</f>
        <v>57364.936465847306</v>
      </c>
      <c r="K12" s="274">
        <v>90</v>
      </c>
      <c r="L12" s="276">
        <f>0.9*J12</f>
        <v>51628.442819262578</v>
      </c>
      <c r="Q12" s="8"/>
    </row>
    <row r="13" spans="1:17" ht="27" customHeight="1" x14ac:dyDescent="0.25">
      <c r="A13" s="741"/>
      <c r="B13" s="369" t="s">
        <v>195</v>
      </c>
      <c r="C13" s="369" t="s">
        <v>218</v>
      </c>
      <c r="D13" s="369" t="s">
        <v>219</v>
      </c>
      <c r="E13" s="42" t="s">
        <v>277</v>
      </c>
      <c r="F13" s="281"/>
      <c r="G13" s="588"/>
      <c r="H13" s="267"/>
      <c r="I13" s="266"/>
      <c r="J13" s="233"/>
      <c r="K13" s="266"/>
      <c r="L13" s="269"/>
      <c r="Q13" s="8"/>
    </row>
    <row r="14" spans="1:17" ht="27.75" customHeight="1" x14ac:dyDescent="0.25">
      <c r="A14" s="741"/>
      <c r="B14" s="369" t="s">
        <v>197</v>
      </c>
      <c r="C14" s="369" t="s">
        <v>198</v>
      </c>
      <c r="D14" s="369" t="s">
        <v>208</v>
      </c>
      <c r="E14" s="42" t="s">
        <v>277</v>
      </c>
      <c r="F14" s="281"/>
      <c r="G14" s="588"/>
      <c r="H14" s="267"/>
      <c r="I14" s="266"/>
      <c r="J14" s="233"/>
      <c r="K14" s="266"/>
      <c r="L14" s="269"/>
      <c r="P14" s="371"/>
      <c r="Q14" s="371"/>
    </row>
    <row r="15" spans="1:17" ht="27" customHeight="1" x14ac:dyDescent="0.25">
      <c r="A15" s="741"/>
      <c r="B15" s="369" t="s">
        <v>209</v>
      </c>
      <c r="C15" s="369" t="s">
        <v>220</v>
      </c>
      <c r="D15" s="369" t="s">
        <v>221</v>
      </c>
      <c r="E15" s="701" t="s">
        <v>278</v>
      </c>
      <c r="F15" s="281" t="s">
        <v>307</v>
      </c>
      <c r="G15" s="588"/>
      <c r="H15" s="267"/>
      <c r="I15" s="266"/>
      <c r="J15" s="233"/>
      <c r="K15" s="266"/>
      <c r="L15" s="269"/>
      <c r="P15" s="371"/>
      <c r="Q15" s="371"/>
    </row>
    <row r="16" spans="1:17" ht="39.75" customHeight="1" x14ac:dyDescent="0.25">
      <c r="A16" s="741"/>
      <c r="B16" s="372" t="s">
        <v>212</v>
      </c>
      <c r="C16" s="369" t="s">
        <v>213</v>
      </c>
      <c r="D16" s="369" t="s">
        <v>214</v>
      </c>
      <c r="E16" s="42" t="s">
        <v>277</v>
      </c>
      <c r="F16" s="281"/>
      <c r="G16" s="588"/>
      <c r="H16" s="267"/>
      <c r="I16" s="266"/>
      <c r="J16" s="233"/>
      <c r="K16" s="266"/>
      <c r="L16" s="269"/>
      <c r="P16" s="371"/>
      <c r="Q16" s="371"/>
    </row>
    <row r="17" spans="1:17" ht="39.75" customHeight="1" x14ac:dyDescent="0.25">
      <c r="A17" s="741"/>
      <c r="B17" s="369" t="s">
        <v>222</v>
      </c>
      <c r="C17" s="369" t="s">
        <v>223</v>
      </c>
      <c r="D17" s="369" t="s">
        <v>224</v>
      </c>
      <c r="E17" s="42" t="s">
        <v>277</v>
      </c>
      <c r="F17" s="281"/>
      <c r="G17" s="588"/>
      <c r="H17" s="267"/>
      <c r="I17" s="266"/>
      <c r="J17" s="233"/>
      <c r="K17" s="266"/>
      <c r="L17" s="269"/>
      <c r="Q17" s="8"/>
    </row>
    <row r="18" spans="1:17" ht="27" customHeight="1" x14ac:dyDescent="0.25">
      <c r="A18" s="742"/>
      <c r="B18" s="369" t="s">
        <v>225</v>
      </c>
      <c r="C18" s="369" t="s">
        <v>226</v>
      </c>
      <c r="D18" s="369" t="s">
        <v>227</v>
      </c>
      <c r="E18" s="42" t="s">
        <v>277</v>
      </c>
      <c r="F18" s="281"/>
      <c r="G18" s="588"/>
      <c r="H18" s="267"/>
      <c r="I18" s="266"/>
      <c r="J18" s="233"/>
      <c r="K18" s="266"/>
      <c r="L18" s="269"/>
      <c r="Q18" s="8"/>
    </row>
    <row r="19" spans="1:17" ht="27" customHeight="1" thickBot="1" x14ac:dyDescent="0.3">
      <c r="A19" s="741" t="s">
        <v>154</v>
      </c>
      <c r="B19" s="337" t="s">
        <v>48</v>
      </c>
      <c r="C19" s="14" t="s">
        <v>49</v>
      </c>
      <c r="D19" s="171" t="s">
        <v>155</v>
      </c>
      <c r="E19" s="42" t="s">
        <v>277</v>
      </c>
      <c r="F19" s="281"/>
      <c r="G19" s="590">
        <v>0.03</v>
      </c>
      <c r="H19" s="338">
        <f>G19*163015</f>
        <v>4890.45</v>
      </c>
      <c r="I19" s="339">
        <v>0</v>
      </c>
      <c r="J19" s="249">
        <f>H19+I19</f>
        <v>4890.45</v>
      </c>
      <c r="K19" s="339">
        <v>90</v>
      </c>
      <c r="L19" s="340">
        <f>0.9*J19</f>
        <v>4401.4049999999997</v>
      </c>
      <c r="Q19" s="8"/>
    </row>
    <row r="20" spans="1:17" ht="18" customHeight="1" thickBot="1" x14ac:dyDescent="0.3">
      <c r="A20" s="788" t="s">
        <v>21</v>
      </c>
      <c r="B20" s="252"/>
      <c r="C20" s="252"/>
      <c r="D20" s="252"/>
      <c r="E20" s="252"/>
      <c r="F20" s="604"/>
      <c r="G20" s="373"/>
      <c r="H20" s="373"/>
      <c r="I20" s="373"/>
      <c r="J20" s="373"/>
      <c r="K20" s="373"/>
      <c r="L20" s="374"/>
    </row>
    <row r="21" spans="1:17" ht="27.75" customHeight="1" thickBot="1" x14ac:dyDescent="0.3">
      <c r="A21" s="188" t="s">
        <v>0</v>
      </c>
      <c r="B21" s="189" t="s">
        <v>1</v>
      </c>
      <c r="C21" s="190" t="s">
        <v>18</v>
      </c>
      <c r="D21" s="189" t="s">
        <v>42</v>
      </c>
      <c r="E21" s="190" t="s">
        <v>276</v>
      </c>
      <c r="F21" s="689" t="s">
        <v>275</v>
      </c>
      <c r="G21" s="591" t="s">
        <v>46</v>
      </c>
      <c r="H21" s="255" t="s">
        <v>2</v>
      </c>
      <c r="I21" s="256" t="s">
        <v>3</v>
      </c>
      <c r="J21" s="255" t="s">
        <v>4</v>
      </c>
      <c r="K21" s="257" t="s">
        <v>5</v>
      </c>
      <c r="L21" s="258" t="s">
        <v>47</v>
      </c>
    </row>
    <row r="22" spans="1:17" ht="66.75" customHeight="1" thickBot="1" x14ac:dyDescent="0.3">
      <c r="A22" s="375" t="s">
        <v>6</v>
      </c>
      <c r="B22" s="13" t="s">
        <v>377</v>
      </c>
      <c r="C22" s="3" t="s">
        <v>156</v>
      </c>
      <c r="D22" s="39" t="s">
        <v>413</v>
      </c>
      <c r="E22" s="42" t="s">
        <v>277</v>
      </c>
      <c r="F22" s="629"/>
      <c r="G22" s="376">
        <v>0.37530000000000002</v>
      </c>
      <c r="H22" s="325">
        <v>58525</v>
      </c>
      <c r="I22" s="314" t="s">
        <v>23</v>
      </c>
      <c r="J22" s="228">
        <f>H22</f>
        <v>58525</v>
      </c>
      <c r="K22" s="377">
        <v>100</v>
      </c>
      <c r="L22" s="326">
        <f>$J$22</f>
        <v>58525</v>
      </c>
    </row>
    <row r="23" spans="1:17" ht="17.25" customHeight="1" thickBot="1" x14ac:dyDescent="0.3">
      <c r="A23" s="792" t="s">
        <v>7</v>
      </c>
      <c r="B23" s="260"/>
      <c r="C23" s="260"/>
      <c r="D23" s="260"/>
      <c r="E23" s="260"/>
      <c r="F23" s="67"/>
      <c r="G23" s="378"/>
      <c r="H23" s="378"/>
      <c r="I23" s="378"/>
      <c r="J23" s="378"/>
      <c r="K23" s="378"/>
      <c r="L23" s="379"/>
    </row>
    <row r="24" spans="1:17" ht="30.75" customHeight="1" thickBot="1" x14ac:dyDescent="0.3">
      <c r="A24" s="57" t="s">
        <v>0</v>
      </c>
      <c r="B24" s="58" t="s">
        <v>1</v>
      </c>
      <c r="C24" s="59" t="s">
        <v>15</v>
      </c>
      <c r="D24" s="58" t="s">
        <v>42</v>
      </c>
      <c r="E24" s="58" t="s">
        <v>276</v>
      </c>
      <c r="F24" s="60" t="s">
        <v>275</v>
      </c>
      <c r="G24" s="594" t="s">
        <v>46</v>
      </c>
      <c r="H24" s="263" t="s">
        <v>2</v>
      </c>
      <c r="I24" s="264" t="s">
        <v>3</v>
      </c>
      <c r="J24" s="263" t="s">
        <v>4</v>
      </c>
      <c r="K24" s="264" t="s">
        <v>5</v>
      </c>
      <c r="L24" s="265" t="s">
        <v>47</v>
      </c>
      <c r="M24" s="2"/>
    </row>
    <row r="25" spans="1:17" ht="27" customHeight="1" x14ac:dyDescent="0.25">
      <c r="A25" s="864" t="s">
        <v>159</v>
      </c>
      <c r="B25" s="172" t="s">
        <v>160</v>
      </c>
      <c r="C25" s="39" t="s">
        <v>161</v>
      </c>
      <c r="D25" s="532" t="s">
        <v>162</v>
      </c>
      <c r="E25" s="42" t="s">
        <v>277</v>
      </c>
      <c r="F25" s="784" t="s">
        <v>295</v>
      </c>
      <c r="G25" s="615">
        <v>7.0000000000000007E-2</v>
      </c>
      <c r="H25" s="380">
        <f>G25*139318</f>
        <v>9752.26</v>
      </c>
      <c r="I25" s="381">
        <v>3366</v>
      </c>
      <c r="J25" s="366">
        <f>H25+I25</f>
        <v>13118.26</v>
      </c>
      <c r="K25" s="382">
        <v>90</v>
      </c>
      <c r="L25" s="383">
        <f>0.9*J25</f>
        <v>11806.434000000001</v>
      </c>
    </row>
    <row r="26" spans="1:17" ht="27.75" customHeight="1" x14ac:dyDescent="0.25">
      <c r="A26" s="865"/>
      <c r="B26" s="171" t="s">
        <v>163</v>
      </c>
      <c r="C26" s="171" t="s">
        <v>164</v>
      </c>
      <c r="D26" s="534" t="s">
        <v>228</v>
      </c>
      <c r="E26" s="42" t="s">
        <v>277</v>
      </c>
      <c r="F26" s="681"/>
      <c r="G26" s="394"/>
      <c r="H26" s="348"/>
      <c r="I26" s="270"/>
      <c r="J26" s="270"/>
      <c r="K26" s="270"/>
      <c r="L26" s="384"/>
    </row>
    <row r="27" spans="1:17" ht="39.75" customHeight="1" x14ac:dyDescent="0.25">
      <c r="A27" s="865"/>
      <c r="B27" s="128" t="s">
        <v>165</v>
      </c>
      <c r="C27" s="273" t="s">
        <v>201</v>
      </c>
      <c r="D27" s="273" t="s">
        <v>201</v>
      </c>
      <c r="E27" s="42"/>
      <c r="F27" s="682" t="s">
        <v>296</v>
      </c>
      <c r="G27" s="394"/>
      <c r="H27" s="348"/>
      <c r="I27" s="270"/>
      <c r="J27" s="270"/>
      <c r="K27" s="270"/>
      <c r="L27" s="384"/>
    </row>
    <row r="28" spans="1:17" ht="28.5" customHeight="1" x14ac:dyDescent="0.25">
      <c r="A28" s="865"/>
      <c r="B28" s="130" t="s">
        <v>93</v>
      </c>
      <c r="C28" s="349"/>
      <c r="D28" s="350"/>
      <c r="E28" s="42"/>
      <c r="F28" s="681" t="s">
        <v>297</v>
      </c>
      <c r="G28" s="394"/>
      <c r="H28" s="348"/>
      <c r="I28" s="270"/>
      <c r="J28" s="270"/>
      <c r="K28" s="270"/>
      <c r="L28" s="384"/>
      <c r="M28" s="2"/>
    </row>
    <row r="29" spans="1:17" ht="27.75" customHeight="1" x14ac:dyDescent="0.25">
      <c r="A29" s="894"/>
      <c r="B29" s="170" t="s">
        <v>202</v>
      </c>
      <c r="C29" s="170" t="s">
        <v>203</v>
      </c>
      <c r="D29" s="170" t="s">
        <v>203</v>
      </c>
      <c r="E29" s="508"/>
      <c r="F29" s="681" t="s">
        <v>297</v>
      </c>
      <c r="G29" s="616"/>
      <c r="H29" s="352"/>
      <c r="I29" s="351"/>
      <c r="J29" s="351"/>
      <c r="K29" s="351"/>
      <c r="L29" s="385"/>
      <c r="M29" s="2"/>
    </row>
    <row r="30" spans="1:17" ht="40.5" customHeight="1" x14ac:dyDescent="0.25">
      <c r="A30" s="911" t="s">
        <v>74</v>
      </c>
      <c r="B30" s="899" t="s">
        <v>76</v>
      </c>
      <c r="C30" s="273" t="s">
        <v>204</v>
      </c>
      <c r="D30" s="128" t="s">
        <v>205</v>
      </c>
      <c r="E30" s="42" t="s">
        <v>277</v>
      </c>
      <c r="F30" s="606"/>
      <c r="G30" s="617">
        <v>0.15</v>
      </c>
      <c r="H30" s="386">
        <f>G30*139318</f>
        <v>20897.7</v>
      </c>
      <c r="I30" s="387">
        <v>2955</v>
      </c>
      <c r="J30" s="386">
        <f>I30+H30</f>
        <v>23852.7</v>
      </c>
      <c r="K30" s="388">
        <v>90</v>
      </c>
      <c r="L30" s="356">
        <f>0.9*J30</f>
        <v>21467.43</v>
      </c>
      <c r="M30" s="2"/>
    </row>
    <row r="31" spans="1:17" ht="29.25" customHeight="1" x14ac:dyDescent="0.25">
      <c r="A31" s="912"/>
      <c r="B31" s="902"/>
      <c r="C31" s="9" t="s">
        <v>77</v>
      </c>
      <c r="D31" s="171" t="s">
        <v>206</v>
      </c>
      <c r="E31" s="42" t="s">
        <v>277</v>
      </c>
      <c r="F31" s="71"/>
      <c r="G31" s="394"/>
      <c r="H31" s="348"/>
      <c r="I31" s="270"/>
      <c r="J31" s="270"/>
      <c r="K31" s="270"/>
      <c r="L31" s="384"/>
      <c r="M31" s="2"/>
    </row>
    <row r="32" spans="1:17" ht="27.75" customHeight="1" x14ac:dyDescent="0.25">
      <c r="A32" s="912"/>
      <c r="B32" s="128" t="s">
        <v>48</v>
      </c>
      <c r="C32" s="128" t="s">
        <v>173</v>
      </c>
      <c r="D32" s="128" t="s">
        <v>75</v>
      </c>
      <c r="E32" s="42" t="s">
        <v>277</v>
      </c>
      <c r="F32" s="71"/>
      <c r="G32" s="394"/>
      <c r="H32" s="348"/>
      <c r="I32" s="270"/>
      <c r="J32" s="270"/>
      <c r="K32" s="270"/>
      <c r="L32" s="384"/>
      <c r="M32" s="2"/>
    </row>
    <row r="33" spans="1:13" ht="28.5" customHeight="1" x14ac:dyDescent="0.25">
      <c r="A33" s="912"/>
      <c r="B33" s="128" t="s">
        <v>174</v>
      </c>
      <c r="C33" s="128" t="s">
        <v>175</v>
      </c>
      <c r="D33" s="128" t="s">
        <v>176</v>
      </c>
      <c r="E33" s="42" t="s">
        <v>277</v>
      </c>
      <c r="F33" s="71"/>
      <c r="G33" s="394"/>
      <c r="H33" s="348"/>
      <c r="I33" s="270"/>
      <c r="J33" s="270"/>
      <c r="K33" s="270"/>
      <c r="L33" s="384"/>
      <c r="M33" s="2"/>
    </row>
    <row r="34" spans="1:13" ht="28.5" customHeight="1" x14ac:dyDescent="0.25">
      <c r="A34" s="913"/>
      <c r="B34" s="128" t="s">
        <v>177</v>
      </c>
      <c r="C34" s="128" t="s">
        <v>376</v>
      </c>
      <c r="D34" s="128" t="s">
        <v>179</v>
      </c>
      <c r="E34" s="42" t="s">
        <v>277</v>
      </c>
      <c r="F34" s="71"/>
      <c r="G34" s="616"/>
      <c r="H34" s="352"/>
      <c r="I34" s="351"/>
      <c r="J34" s="351"/>
      <c r="K34" s="351"/>
      <c r="L34" s="385"/>
      <c r="M34" s="2"/>
    </row>
    <row r="35" spans="1:13" ht="27.75" customHeight="1" x14ac:dyDescent="0.25">
      <c r="A35" s="914" t="s">
        <v>229</v>
      </c>
      <c r="B35" s="690" t="s">
        <v>195</v>
      </c>
      <c r="C35" s="690" t="s">
        <v>196</v>
      </c>
      <c r="D35" s="690" t="s">
        <v>207</v>
      </c>
      <c r="E35" s="42"/>
      <c r="F35" s="681" t="s">
        <v>298</v>
      </c>
      <c r="G35" s="389">
        <v>0.15</v>
      </c>
      <c r="H35" s="390">
        <f>G35*139318</f>
        <v>20897.7</v>
      </c>
      <c r="I35" s="391">
        <v>0</v>
      </c>
      <c r="J35" s="392">
        <f>H35+I35</f>
        <v>20897.7</v>
      </c>
      <c r="K35" s="391">
        <v>90</v>
      </c>
      <c r="L35" s="393">
        <f>0.9*J35</f>
        <v>18807.93</v>
      </c>
      <c r="M35" s="2"/>
    </row>
    <row r="36" spans="1:13" ht="27" customHeight="1" x14ac:dyDescent="0.25">
      <c r="A36" s="915"/>
      <c r="B36" s="369" t="s">
        <v>197</v>
      </c>
      <c r="C36" s="369" t="s">
        <v>198</v>
      </c>
      <c r="D36" s="369" t="s">
        <v>208</v>
      </c>
      <c r="E36" s="42"/>
      <c r="F36" s="681" t="s">
        <v>297</v>
      </c>
      <c r="G36" s="596"/>
      <c r="H36" s="348"/>
      <c r="I36" s="270"/>
      <c r="J36" s="394"/>
      <c r="K36" s="270"/>
      <c r="L36" s="395"/>
      <c r="M36" s="2"/>
    </row>
    <row r="37" spans="1:13" ht="27.75" customHeight="1" x14ac:dyDescent="0.25">
      <c r="A37" s="915"/>
      <c r="B37" s="369" t="s">
        <v>209</v>
      </c>
      <c r="C37" s="369" t="s">
        <v>210</v>
      </c>
      <c r="D37" s="369" t="s">
        <v>211</v>
      </c>
      <c r="E37" s="42"/>
      <c r="F37" s="681" t="s">
        <v>297</v>
      </c>
      <c r="G37" s="596"/>
      <c r="H37" s="348"/>
      <c r="I37" s="270"/>
      <c r="J37" s="394"/>
      <c r="K37" s="270"/>
      <c r="L37" s="395"/>
      <c r="M37" s="2"/>
    </row>
    <row r="38" spans="1:13" ht="41.25" customHeight="1" thickBot="1" x14ac:dyDescent="0.3">
      <c r="A38" s="916"/>
      <c r="B38" s="626" t="s">
        <v>212</v>
      </c>
      <c r="C38" s="627" t="s">
        <v>213</v>
      </c>
      <c r="D38" s="627" t="s">
        <v>214</v>
      </c>
      <c r="E38" s="43" t="s">
        <v>277</v>
      </c>
      <c r="F38" s="628"/>
      <c r="G38" s="396"/>
      <c r="H38" s="397"/>
      <c r="I38" s="398"/>
      <c r="J38" s="396"/>
      <c r="K38" s="398"/>
      <c r="L38" s="395"/>
      <c r="M38" s="2"/>
    </row>
    <row r="39" spans="1:13" ht="18" customHeight="1" thickBot="1" x14ac:dyDescent="0.3">
      <c r="A39" s="45" t="s">
        <v>22</v>
      </c>
      <c r="B39" s="282"/>
      <c r="C39" s="283"/>
      <c r="D39" s="284"/>
      <c r="E39" s="284"/>
      <c r="F39" s="623"/>
      <c r="G39" s="285"/>
      <c r="H39" s="286"/>
      <c r="I39" s="286"/>
      <c r="J39" s="286"/>
      <c r="K39" s="286"/>
      <c r="L39" s="360"/>
    </row>
    <row r="40" spans="1:13" ht="16.5" thickBot="1" x14ac:dyDescent="0.3">
      <c r="A40" s="200" t="s">
        <v>12</v>
      </c>
      <c r="B40" s="288"/>
      <c r="C40" s="288"/>
      <c r="D40" s="288"/>
      <c r="E40" s="288"/>
      <c r="F40" s="48"/>
      <c r="G40" s="399"/>
      <c r="H40" s="399"/>
      <c r="I40" s="399"/>
      <c r="J40" s="399"/>
      <c r="K40" s="399"/>
      <c r="L40" s="400"/>
    </row>
    <row r="41" spans="1:13" ht="28.5" customHeight="1" thickBot="1" x14ac:dyDescent="0.3">
      <c r="A41" s="203" t="s">
        <v>0</v>
      </c>
      <c r="B41" s="204" t="s">
        <v>1</v>
      </c>
      <c r="C41" s="205" t="s">
        <v>15</v>
      </c>
      <c r="D41" s="204" t="s">
        <v>42</v>
      </c>
      <c r="E41" s="206" t="s">
        <v>276</v>
      </c>
      <c r="F41" s="581" t="s">
        <v>275</v>
      </c>
      <c r="G41" s="291" t="s">
        <v>46</v>
      </c>
      <c r="H41" s="291" t="s">
        <v>2</v>
      </c>
      <c r="I41" s="292" t="s">
        <v>3</v>
      </c>
      <c r="J41" s="293" t="s">
        <v>4</v>
      </c>
      <c r="K41" s="292" t="s">
        <v>230</v>
      </c>
      <c r="L41" s="294" t="s">
        <v>47</v>
      </c>
    </row>
    <row r="42" spans="1:13" ht="29.25" customHeight="1" x14ac:dyDescent="0.25">
      <c r="A42" s="864" t="s">
        <v>25</v>
      </c>
      <c r="B42" s="859" t="s">
        <v>180</v>
      </c>
      <c r="C42" s="295" t="s">
        <v>181</v>
      </c>
      <c r="D42" s="295" t="s">
        <v>181</v>
      </c>
      <c r="E42" s="42"/>
      <c r="F42" s="281"/>
      <c r="G42" s="598">
        <v>0.38269999999999998</v>
      </c>
      <c r="H42" s="401">
        <v>46087</v>
      </c>
      <c r="I42" s="325">
        <v>17860</v>
      </c>
      <c r="J42" s="402">
        <f>H42+I42</f>
        <v>63947</v>
      </c>
      <c r="K42" s="266">
        <v>100</v>
      </c>
      <c r="L42" s="269">
        <f>$J$42</f>
        <v>63947</v>
      </c>
    </row>
    <row r="43" spans="1:13" ht="27.75" customHeight="1" x14ac:dyDescent="0.25">
      <c r="A43" s="865"/>
      <c r="B43" s="902"/>
      <c r="C43" s="145" t="s">
        <v>215</v>
      </c>
      <c r="D43" s="145" t="s">
        <v>215</v>
      </c>
      <c r="E43" s="508"/>
      <c r="F43" s="278"/>
      <c r="G43" s="621"/>
      <c r="H43" s="403"/>
      <c r="I43" s="404"/>
      <c r="J43" s="405"/>
      <c r="K43" s="406"/>
      <c r="L43" s="407"/>
    </row>
    <row r="44" spans="1:13" ht="30.75" customHeight="1" x14ac:dyDescent="0.25">
      <c r="A44" s="865"/>
      <c r="B44" s="171" t="s">
        <v>373</v>
      </c>
      <c r="C44" s="86" t="s">
        <v>184</v>
      </c>
      <c r="D44" s="86" t="s">
        <v>184</v>
      </c>
      <c r="E44" s="42" t="s">
        <v>277</v>
      </c>
      <c r="F44" s="281"/>
      <c r="G44" s="600"/>
      <c r="H44" s="408"/>
      <c r="I44" s="408"/>
      <c r="J44" s="302"/>
      <c r="K44" s="300"/>
      <c r="L44" s="301"/>
    </row>
    <row r="45" spans="1:13" ht="42.75" customHeight="1" x14ac:dyDescent="0.25">
      <c r="A45" s="894"/>
      <c r="B45" s="409" t="s">
        <v>185</v>
      </c>
      <c r="C45" s="130"/>
      <c r="D45" s="130"/>
      <c r="E45" s="42" t="s">
        <v>277</v>
      </c>
      <c r="F45" s="278"/>
      <c r="G45" s="621"/>
      <c r="H45" s="403"/>
      <c r="I45" s="406"/>
      <c r="J45" s="403"/>
      <c r="K45" s="406"/>
      <c r="L45" s="407"/>
    </row>
    <row r="46" spans="1:13" ht="16.5" thickBot="1" x14ac:dyDescent="0.3">
      <c r="A46" s="688" t="s">
        <v>13</v>
      </c>
      <c r="B46" s="410"/>
      <c r="C46" s="410"/>
      <c r="D46" s="410"/>
      <c r="E46" s="410"/>
      <c r="F46" s="624"/>
      <c r="G46" s="411"/>
      <c r="H46" s="411"/>
      <c r="I46" s="411"/>
      <c r="J46" s="411"/>
      <c r="K46" s="411"/>
      <c r="L46" s="412"/>
    </row>
    <row r="47" spans="1:13" ht="28.5" customHeight="1" thickBot="1" x14ac:dyDescent="0.3">
      <c r="A47" s="308" t="s">
        <v>0</v>
      </c>
      <c r="B47" s="309" t="s">
        <v>1</v>
      </c>
      <c r="C47" s="310" t="s">
        <v>15</v>
      </c>
      <c r="D47" s="309" t="s">
        <v>42</v>
      </c>
      <c r="E47" s="214" t="s">
        <v>276</v>
      </c>
      <c r="F47" s="610" t="s">
        <v>275</v>
      </c>
      <c r="G47" s="601" t="s">
        <v>46</v>
      </c>
      <c r="H47" s="311" t="s">
        <v>2</v>
      </c>
      <c r="I47" s="312" t="s">
        <v>3</v>
      </c>
      <c r="J47" s="311" t="s">
        <v>4</v>
      </c>
      <c r="K47" s="312" t="s">
        <v>5</v>
      </c>
      <c r="L47" s="313" t="s">
        <v>47</v>
      </c>
    </row>
    <row r="48" spans="1:13" ht="27.75" customHeight="1" x14ac:dyDescent="0.25">
      <c r="A48" s="864" t="s">
        <v>8</v>
      </c>
      <c r="B48" s="859" t="s">
        <v>9</v>
      </c>
      <c r="C48" s="668" t="s">
        <v>292</v>
      </c>
      <c r="D48" s="107" t="s">
        <v>20</v>
      </c>
      <c r="E48" s="42" t="s">
        <v>277</v>
      </c>
      <c r="F48" s="625"/>
      <c r="G48" s="602">
        <v>0</v>
      </c>
      <c r="H48" s="314">
        <v>0</v>
      </c>
      <c r="I48" s="325">
        <v>881</v>
      </c>
      <c r="J48" s="325">
        <f>I48</f>
        <v>881</v>
      </c>
      <c r="K48" s="314">
        <v>100</v>
      </c>
      <c r="L48" s="326">
        <f>$J$48</f>
        <v>881</v>
      </c>
    </row>
    <row r="49" spans="1:14" ht="27.75" customHeight="1" thickBot="1" x14ac:dyDescent="0.3">
      <c r="A49" s="875"/>
      <c r="B49" s="860"/>
      <c r="C49" s="669" t="s">
        <v>293</v>
      </c>
      <c r="D49" s="109" t="s">
        <v>10</v>
      </c>
      <c r="E49" s="64" t="s">
        <v>277</v>
      </c>
      <c r="F49" s="560" t="s">
        <v>291</v>
      </c>
      <c r="G49" s="618"/>
      <c r="H49" s="361"/>
      <c r="I49" s="361"/>
      <c r="J49" s="361"/>
      <c r="K49" s="361"/>
      <c r="L49" s="362"/>
    </row>
    <row r="50" spans="1:14" ht="6" customHeight="1" x14ac:dyDescent="0.25">
      <c r="A50" s="319"/>
      <c r="B50" s="320"/>
      <c r="C50" s="319"/>
      <c r="D50" s="319"/>
      <c r="E50" s="319"/>
      <c r="N50" s="413"/>
    </row>
    <row r="51" spans="1:14" x14ac:dyDescent="0.25">
      <c r="G51" s="81"/>
    </row>
    <row r="52" spans="1:14" x14ac:dyDescent="0.25">
      <c r="G52" s="81"/>
    </row>
    <row r="53" spans="1:14" x14ac:dyDescent="0.25">
      <c r="D53" s="127"/>
      <c r="E53" s="533"/>
      <c r="F53" s="127"/>
      <c r="G53" s="81"/>
    </row>
  </sheetData>
  <mergeCells count="9">
    <mergeCell ref="A48:A49"/>
    <mergeCell ref="B48:B49"/>
    <mergeCell ref="A42:A45"/>
    <mergeCell ref="B42:B43"/>
    <mergeCell ref="A5:A11"/>
    <mergeCell ref="A25:A29"/>
    <mergeCell ref="A30:A34"/>
    <mergeCell ref="B30:B31"/>
    <mergeCell ref="A35:A38"/>
  </mergeCells>
  <conditionalFormatting sqref="E48:E49">
    <cfRule type="cellIs" dxfId="275" priority="16" operator="equal">
      <formula>$P$6</formula>
    </cfRule>
    <cfRule type="cellIs" dxfId="274" priority="17" operator="equal">
      <formula>$P$5</formula>
    </cfRule>
    <cfRule type="cellIs" dxfId="273" priority="18" operator="equal">
      <formula>$P$4</formula>
    </cfRule>
  </conditionalFormatting>
  <conditionalFormatting sqref="E5:E19">
    <cfRule type="cellIs" dxfId="272" priority="1" operator="equal">
      <formula>$P$6</formula>
    </cfRule>
    <cfRule type="cellIs" dxfId="271" priority="2" operator="equal">
      <formula>$P$5</formula>
    </cfRule>
    <cfRule type="cellIs" dxfId="270" priority="3" operator="equal">
      <formula>$P$4</formula>
    </cfRule>
  </conditionalFormatting>
  <conditionalFormatting sqref="E42:E45">
    <cfRule type="cellIs" dxfId="269" priority="13" operator="equal">
      <formula>$P$6</formula>
    </cfRule>
    <cfRule type="cellIs" dxfId="268" priority="14" operator="equal">
      <formula>$P$5</formula>
    </cfRule>
    <cfRule type="cellIs" dxfId="267" priority="15" operator="equal">
      <formula>$P$4</formula>
    </cfRule>
  </conditionalFormatting>
  <conditionalFormatting sqref="E25:E38">
    <cfRule type="cellIs" dxfId="266" priority="10" operator="equal">
      <formula>$P$6</formula>
    </cfRule>
    <cfRule type="cellIs" dxfId="265" priority="11" operator="equal">
      <formula>$P$5</formula>
    </cfRule>
    <cfRule type="cellIs" dxfId="264" priority="12" operator="equal">
      <formula>$P$4</formula>
    </cfRule>
  </conditionalFormatting>
  <conditionalFormatting sqref="E22">
    <cfRule type="cellIs" dxfId="263" priority="7" operator="equal">
      <formula>$P$6</formula>
    </cfRule>
    <cfRule type="cellIs" dxfId="262" priority="8" operator="equal">
      <formula>$P$5</formula>
    </cfRule>
    <cfRule type="cellIs" dxfId="261" priority="9" operator="equal">
      <formula>$P$4</formula>
    </cfRule>
  </conditionalFormatting>
  <dataValidations count="1">
    <dataValidation type="list" allowBlank="1" showInputMessage="1" showErrorMessage="1" sqref="E25:E38 E42:E45 E48:E49 E22 E5:E19">
      <formula1>$P$4:$P$6</formula1>
    </dataValidation>
  </dataValidation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8" workbookViewId="0">
      <selection activeCell="A25" sqref="A25:D26"/>
    </sheetView>
  </sheetViews>
  <sheetFormatPr defaultRowHeight="15" x14ac:dyDescent="0.25"/>
  <cols>
    <col min="1" max="1" width="12.42578125" customWidth="1"/>
    <col min="2" max="2" width="51.42578125" customWidth="1"/>
    <col min="3" max="3" width="61.7109375" customWidth="1"/>
    <col min="4" max="4" width="47.28515625" customWidth="1"/>
    <col min="5" max="5" width="7.7109375" customWidth="1"/>
    <col min="6" max="6" width="12.28515625" customWidth="1"/>
    <col min="7" max="7" width="8.140625" hidden="1" customWidth="1"/>
    <col min="8" max="8" width="7.85546875" hidden="1" customWidth="1"/>
    <col min="9" max="9" width="10" hidden="1" customWidth="1"/>
    <col min="10" max="11" width="7.28515625" hidden="1" customWidth="1"/>
    <col min="12" max="12" width="12.5703125" hidden="1" customWidth="1"/>
    <col min="16" max="16" width="0" hidden="1" customWidth="1"/>
  </cols>
  <sheetData>
    <row r="1" spans="1:16" ht="18" x14ac:dyDescent="0.25">
      <c r="A1" s="1" t="s">
        <v>331</v>
      </c>
      <c r="K1" s="5"/>
      <c r="L1" s="5" t="s">
        <v>71</v>
      </c>
    </row>
    <row r="2" spans="1:16" ht="3.75" customHeight="1" thickBot="1" x14ac:dyDescent="0.3"/>
    <row r="3" spans="1:16" ht="17.25" hidden="1" customHeight="1" thickBot="1" x14ac:dyDescent="0.3">
      <c r="A3" s="49" t="s">
        <v>14</v>
      </c>
      <c r="B3" s="50"/>
      <c r="C3" s="50"/>
      <c r="D3" s="50"/>
      <c r="E3" s="50"/>
      <c r="F3" s="51"/>
      <c r="G3" s="50"/>
      <c r="H3" s="50"/>
      <c r="I3" s="50"/>
      <c r="J3" s="50"/>
      <c r="K3" s="50"/>
      <c r="L3" s="51"/>
    </row>
    <row r="4" spans="1:16" ht="26.25" hidden="1" thickBot="1" x14ac:dyDescent="0.3">
      <c r="A4" s="52" t="s">
        <v>0</v>
      </c>
      <c r="B4" s="53" t="s">
        <v>1</v>
      </c>
      <c r="C4" s="53" t="s">
        <v>15</v>
      </c>
      <c r="D4" s="53" t="s">
        <v>125</v>
      </c>
      <c r="E4" s="53" t="s">
        <v>19</v>
      </c>
      <c r="F4" s="56" t="s">
        <v>275</v>
      </c>
      <c r="G4" s="538" t="s">
        <v>46</v>
      </c>
      <c r="H4" s="53" t="s">
        <v>2</v>
      </c>
      <c r="I4" s="53" t="s">
        <v>3</v>
      </c>
      <c r="J4" s="53" t="s">
        <v>4</v>
      </c>
      <c r="K4" s="53" t="s">
        <v>231</v>
      </c>
      <c r="L4" s="56" t="s">
        <v>17</v>
      </c>
      <c r="P4" t="s">
        <v>277</v>
      </c>
    </row>
    <row r="5" spans="1:16" ht="80.25" hidden="1" customHeight="1" thickBot="1" x14ac:dyDescent="0.3">
      <c r="A5" s="710" t="s">
        <v>232</v>
      </c>
      <c r="B5" s="706" t="s">
        <v>233</v>
      </c>
      <c r="C5" s="103"/>
      <c r="D5" s="26"/>
      <c r="E5" s="63"/>
      <c r="F5" s="622" t="s">
        <v>308</v>
      </c>
      <c r="G5" s="630">
        <v>0</v>
      </c>
      <c r="H5" s="325">
        <v>0</v>
      </c>
      <c r="I5" s="325">
        <v>0</v>
      </c>
      <c r="J5" s="325">
        <v>0</v>
      </c>
      <c r="K5" s="314">
        <v>100</v>
      </c>
      <c r="L5" s="326">
        <v>0</v>
      </c>
      <c r="P5" t="s">
        <v>278</v>
      </c>
    </row>
    <row r="6" spans="1:16" ht="16.5" customHeight="1" thickBot="1" x14ac:dyDescent="0.3">
      <c r="A6" s="83" t="s">
        <v>21</v>
      </c>
      <c r="B6" s="84"/>
      <c r="C6" s="84"/>
      <c r="D6" s="84"/>
      <c r="E6" s="84"/>
      <c r="F6" s="85"/>
      <c r="G6" s="84"/>
      <c r="H6" s="84"/>
      <c r="I6" s="84"/>
      <c r="J6" s="84"/>
      <c r="K6" s="84"/>
      <c r="L6" s="85"/>
    </row>
    <row r="7" spans="1:16" ht="28.5" customHeight="1" thickBot="1" x14ac:dyDescent="0.3">
      <c r="A7" s="418" t="s">
        <v>0</v>
      </c>
      <c r="B7" s="419" t="s">
        <v>1</v>
      </c>
      <c r="C7" s="420" t="s">
        <v>18</v>
      </c>
      <c r="D7" s="419" t="s">
        <v>131</v>
      </c>
      <c r="E7" s="419" t="s">
        <v>19</v>
      </c>
      <c r="F7" s="421" t="s">
        <v>275</v>
      </c>
      <c r="G7" s="631" t="s">
        <v>46</v>
      </c>
      <c r="H7" s="419" t="s">
        <v>2</v>
      </c>
      <c r="I7" s="420" t="s">
        <v>3</v>
      </c>
      <c r="J7" s="419" t="s">
        <v>4</v>
      </c>
      <c r="K7" s="420" t="s">
        <v>5</v>
      </c>
      <c r="L7" s="421" t="s">
        <v>47</v>
      </c>
    </row>
    <row r="8" spans="1:16" ht="42" customHeight="1" x14ac:dyDescent="0.25">
      <c r="A8" s="924" t="s">
        <v>6</v>
      </c>
      <c r="B8" s="6" t="s">
        <v>128</v>
      </c>
      <c r="C8" s="899" t="s">
        <v>157</v>
      </c>
      <c r="D8" s="859" t="s">
        <v>414</v>
      </c>
      <c r="E8" s="42" t="s">
        <v>277</v>
      </c>
      <c r="F8" s="587"/>
      <c r="G8" s="632">
        <v>2.7000000000000001E-3</v>
      </c>
      <c r="H8" s="422">
        <v>421</v>
      </c>
      <c r="I8" s="222" t="s">
        <v>23</v>
      </c>
      <c r="J8" s="423">
        <f>H8</f>
        <v>421</v>
      </c>
      <c r="K8" s="424">
        <v>100</v>
      </c>
      <c r="L8" s="425">
        <f>$J$8</f>
        <v>421</v>
      </c>
    </row>
    <row r="9" spans="1:16" ht="43.5" customHeight="1" thickBot="1" x14ac:dyDescent="0.3">
      <c r="A9" s="875"/>
      <c r="B9" s="15" t="s">
        <v>246</v>
      </c>
      <c r="C9" s="860"/>
      <c r="D9" s="860"/>
      <c r="E9" s="64"/>
      <c r="F9" s="553"/>
      <c r="G9" s="535"/>
      <c r="H9" s="416"/>
      <c r="I9" s="427"/>
      <c r="J9" s="427"/>
      <c r="K9" s="428"/>
      <c r="L9" s="417"/>
    </row>
    <row r="10" spans="1:16" ht="16.5" customHeight="1" thickBot="1" x14ac:dyDescent="0.3">
      <c r="A10" s="643" t="s">
        <v>7</v>
      </c>
      <c r="B10" s="644"/>
      <c r="C10" s="644"/>
      <c r="D10" s="644"/>
      <c r="E10" s="644"/>
      <c r="F10" s="645"/>
      <c r="G10" s="430"/>
      <c r="H10" s="430"/>
      <c r="I10" s="430"/>
      <c r="J10" s="430"/>
      <c r="K10" s="430"/>
      <c r="L10" s="431"/>
    </row>
    <row r="11" spans="1:16" ht="28.5" customHeight="1" thickBot="1" x14ac:dyDescent="0.3">
      <c r="A11" s="57" t="s">
        <v>0</v>
      </c>
      <c r="B11" s="58" t="s">
        <v>1</v>
      </c>
      <c r="C11" s="59" t="s">
        <v>15</v>
      </c>
      <c r="D11" s="58" t="s">
        <v>131</v>
      </c>
      <c r="E11" s="58" t="s">
        <v>19</v>
      </c>
      <c r="F11" s="60" t="s">
        <v>275</v>
      </c>
      <c r="G11" s="543" t="s">
        <v>46</v>
      </c>
      <c r="H11" s="432" t="s">
        <v>2</v>
      </c>
      <c r="I11" s="59" t="s">
        <v>3</v>
      </c>
      <c r="J11" s="58" t="s">
        <v>4</v>
      </c>
      <c r="K11" s="433" t="s">
        <v>5</v>
      </c>
      <c r="L11" s="60" t="s">
        <v>47</v>
      </c>
    </row>
    <row r="12" spans="1:16" ht="28.5" customHeight="1" x14ac:dyDescent="0.25">
      <c r="A12" s="917" t="s">
        <v>159</v>
      </c>
      <c r="B12" s="754" t="s">
        <v>247</v>
      </c>
      <c r="C12" s="754" t="s">
        <v>248</v>
      </c>
      <c r="D12" s="755" t="s">
        <v>249</v>
      </c>
      <c r="E12" s="42" t="s">
        <v>277</v>
      </c>
      <c r="F12" s="556"/>
      <c r="G12" s="633">
        <v>0.09</v>
      </c>
      <c r="H12" s="436">
        <v>12539</v>
      </c>
      <c r="I12" s="437">
        <v>1896</v>
      </c>
      <c r="J12" s="438">
        <f>H12+I12</f>
        <v>14435</v>
      </c>
      <c r="K12" s="439">
        <v>100</v>
      </c>
      <c r="L12" s="440">
        <f>$J$12*$K$12/100</f>
        <v>14435</v>
      </c>
    </row>
    <row r="13" spans="1:16" ht="29.25" customHeight="1" x14ac:dyDescent="0.25">
      <c r="A13" s="918"/>
      <c r="B13" s="718" t="s">
        <v>250</v>
      </c>
      <c r="C13" s="762" t="s">
        <v>251</v>
      </c>
      <c r="D13" s="718" t="s">
        <v>252</v>
      </c>
      <c r="E13" s="42" t="s">
        <v>277</v>
      </c>
      <c r="F13" s="557"/>
      <c r="G13" s="600"/>
      <c r="H13" s="297"/>
      <c r="I13" s="441"/>
      <c r="J13" s="442"/>
      <c r="K13" s="443"/>
      <c r="L13" s="444"/>
    </row>
    <row r="14" spans="1:16" ht="28.5" customHeight="1" x14ac:dyDescent="0.25">
      <c r="A14" s="918"/>
      <c r="B14" s="718" t="s">
        <v>93</v>
      </c>
      <c r="C14" s="752"/>
      <c r="D14" s="718" t="s">
        <v>253</v>
      </c>
      <c r="E14" s="42" t="s">
        <v>277</v>
      </c>
      <c r="F14" s="557"/>
      <c r="G14" s="600"/>
      <c r="H14" s="297"/>
      <c r="I14" s="445"/>
      <c r="J14" s="446"/>
      <c r="K14" s="447"/>
      <c r="L14" s="444"/>
    </row>
    <row r="15" spans="1:16" ht="17.25" customHeight="1" x14ac:dyDescent="0.25">
      <c r="A15" s="918"/>
      <c r="B15" s="683"/>
      <c r="C15" s="756" t="s">
        <v>254</v>
      </c>
      <c r="D15" s="683" t="s">
        <v>255</v>
      </c>
      <c r="E15" s="42" t="s">
        <v>277</v>
      </c>
      <c r="F15" s="557"/>
      <c r="G15" s="634"/>
      <c r="H15" s="449"/>
      <c r="I15" s="449"/>
      <c r="J15" s="449"/>
      <c r="K15" s="449"/>
      <c r="L15" s="450"/>
    </row>
    <row r="16" spans="1:16" ht="27" customHeight="1" x14ac:dyDescent="0.25">
      <c r="A16" s="918"/>
      <c r="B16" s="718" t="s">
        <v>95</v>
      </c>
      <c r="C16" s="762" t="s">
        <v>256</v>
      </c>
      <c r="D16" s="718" t="s">
        <v>257</v>
      </c>
      <c r="E16" s="42" t="s">
        <v>277</v>
      </c>
      <c r="F16" s="557"/>
      <c r="G16" s="451"/>
      <c r="H16" s="427"/>
      <c r="I16" s="428"/>
      <c r="J16" s="427"/>
      <c r="K16" s="428"/>
      <c r="L16" s="417"/>
    </row>
    <row r="17" spans="1:12" ht="17.25" customHeight="1" x14ac:dyDescent="0.25">
      <c r="A17" s="918"/>
      <c r="B17" s="760" t="s">
        <v>94</v>
      </c>
      <c r="C17" s="752" t="s">
        <v>102</v>
      </c>
      <c r="D17" s="684"/>
      <c r="E17" s="42"/>
      <c r="F17" s="557"/>
      <c r="G17" s="451"/>
      <c r="H17" s="427"/>
      <c r="I17" s="428"/>
      <c r="J17" s="427"/>
      <c r="K17" s="428"/>
      <c r="L17" s="417"/>
    </row>
    <row r="18" spans="1:12" ht="40.5" customHeight="1" x14ac:dyDescent="0.25">
      <c r="A18" s="919" t="s">
        <v>154</v>
      </c>
      <c r="B18" s="757" t="s">
        <v>76</v>
      </c>
      <c r="C18" s="758" t="s">
        <v>258</v>
      </c>
      <c r="D18" s="762" t="s">
        <v>259</v>
      </c>
      <c r="E18" s="194" t="s">
        <v>277</v>
      </c>
      <c r="F18" s="640"/>
      <c r="G18" s="635"/>
      <c r="H18" s="445"/>
      <c r="I18" s="447"/>
      <c r="J18" s="452"/>
      <c r="K18" s="447"/>
      <c r="L18" s="453"/>
    </row>
    <row r="19" spans="1:12" ht="30" customHeight="1" x14ac:dyDescent="0.25">
      <c r="A19" s="920"/>
      <c r="B19" s="761" t="s">
        <v>48</v>
      </c>
      <c r="C19" s="759" t="s">
        <v>379</v>
      </c>
      <c r="D19" s="683" t="s">
        <v>75</v>
      </c>
      <c r="E19" s="194" t="s">
        <v>277</v>
      </c>
      <c r="F19" s="640"/>
      <c r="G19" s="451"/>
      <c r="H19" s="427"/>
      <c r="I19" s="428"/>
      <c r="J19" s="427"/>
      <c r="K19" s="428"/>
      <c r="L19" s="417"/>
    </row>
    <row r="20" spans="1:12" ht="28.5" customHeight="1" x14ac:dyDescent="0.25">
      <c r="A20" s="918" t="s">
        <v>229</v>
      </c>
      <c r="B20" s="762" t="s">
        <v>261</v>
      </c>
      <c r="C20" s="752" t="s">
        <v>262</v>
      </c>
      <c r="D20" s="718" t="s">
        <v>378</v>
      </c>
      <c r="E20" s="42" t="s">
        <v>277</v>
      </c>
      <c r="F20" s="557"/>
      <c r="G20" s="451"/>
      <c r="H20" s="427"/>
      <c r="I20" s="428"/>
      <c r="J20" s="427"/>
      <c r="K20" s="428"/>
      <c r="L20" s="417"/>
    </row>
    <row r="21" spans="1:12" ht="28.5" customHeight="1" thickBot="1" x14ac:dyDescent="0.3">
      <c r="A21" s="921"/>
      <c r="B21" s="685"/>
      <c r="C21" s="751" t="s">
        <v>380</v>
      </c>
      <c r="D21" s="684"/>
      <c r="E21" s="42"/>
      <c r="F21" s="557"/>
      <c r="G21" s="451"/>
      <c r="H21" s="427"/>
      <c r="I21" s="428"/>
      <c r="J21" s="427"/>
      <c r="K21" s="428"/>
      <c r="L21" s="417"/>
    </row>
    <row r="22" spans="1:12" ht="16.5" customHeight="1" thickBot="1" x14ac:dyDescent="0.3">
      <c r="A22" s="45" t="s">
        <v>22</v>
      </c>
      <c r="B22" s="16"/>
      <c r="C22" s="17"/>
      <c r="D22" s="18"/>
      <c r="E22" s="19"/>
      <c r="F22" s="565"/>
      <c r="G22" s="19"/>
      <c r="H22" s="20"/>
      <c r="I22" s="20"/>
      <c r="J22" s="20"/>
      <c r="K22" s="20"/>
      <c r="L22" s="21"/>
    </row>
    <row r="23" spans="1:12" ht="15" customHeight="1" thickBot="1" x14ac:dyDescent="0.3">
      <c r="A23" s="200" t="s">
        <v>265</v>
      </c>
      <c r="B23" s="201"/>
      <c r="C23" s="201"/>
      <c r="D23" s="201"/>
      <c r="E23" s="201"/>
      <c r="F23" s="202"/>
      <c r="G23" s="201"/>
      <c r="H23" s="201"/>
      <c r="I23" s="201"/>
      <c r="J23" s="201"/>
      <c r="K23" s="201"/>
      <c r="L23" s="202"/>
    </row>
    <row r="24" spans="1:12" ht="27.75" customHeight="1" thickBot="1" x14ac:dyDescent="0.3">
      <c r="A24" s="203" t="s">
        <v>0</v>
      </c>
      <c r="B24" s="204" t="s">
        <v>1</v>
      </c>
      <c r="C24" s="205" t="s">
        <v>15</v>
      </c>
      <c r="D24" s="204" t="s">
        <v>131</v>
      </c>
      <c r="E24" s="206" t="s">
        <v>19</v>
      </c>
      <c r="F24" s="581" t="s">
        <v>275</v>
      </c>
      <c r="G24" s="206" t="s">
        <v>46</v>
      </c>
      <c r="H24" s="454" t="s">
        <v>2</v>
      </c>
      <c r="I24" s="205" t="s">
        <v>3</v>
      </c>
      <c r="J24" s="204" t="s">
        <v>4</v>
      </c>
      <c r="K24" s="205" t="s">
        <v>5</v>
      </c>
      <c r="L24" s="207" t="s">
        <v>47</v>
      </c>
    </row>
    <row r="25" spans="1:12" ht="27.75" customHeight="1" x14ac:dyDescent="0.25">
      <c r="A25" s="925" t="s">
        <v>266</v>
      </c>
      <c r="B25" s="922" t="s">
        <v>267</v>
      </c>
      <c r="C25" s="672" t="s">
        <v>181</v>
      </c>
      <c r="D25" s="673" t="s">
        <v>268</v>
      </c>
      <c r="E25" s="63" t="s">
        <v>277</v>
      </c>
      <c r="F25" s="641"/>
      <c r="G25" s="455">
        <v>6.9000000000000006E-2</v>
      </c>
      <c r="H25" s="137">
        <v>8309</v>
      </c>
      <c r="I25" s="137">
        <v>4278</v>
      </c>
      <c r="J25" s="456">
        <f>H25+I25</f>
        <v>12587</v>
      </c>
      <c r="K25" s="457">
        <v>100</v>
      </c>
      <c r="L25" s="458">
        <f>$J$25</f>
        <v>12587</v>
      </c>
    </row>
    <row r="26" spans="1:12" ht="29.25" customHeight="1" thickBot="1" x14ac:dyDescent="0.3">
      <c r="A26" s="921"/>
      <c r="B26" s="923"/>
      <c r="C26" s="673" t="s">
        <v>353</v>
      </c>
      <c r="D26" s="675" t="s">
        <v>270</v>
      </c>
      <c r="E26" s="194" t="s">
        <v>277</v>
      </c>
      <c r="F26" s="558"/>
      <c r="G26" s="636"/>
      <c r="H26" s="427"/>
      <c r="I26" s="427"/>
      <c r="J26" s="428"/>
      <c r="K26" s="427"/>
      <c r="L26" s="459"/>
    </row>
    <row r="27" spans="1:12" ht="16.5" thickBot="1" x14ac:dyDescent="0.3">
      <c r="A27" s="210" t="s">
        <v>271</v>
      </c>
      <c r="B27" s="211"/>
      <c r="C27" s="211"/>
      <c r="D27" s="211"/>
      <c r="E27" s="211"/>
      <c r="F27" s="212"/>
      <c r="G27" s="211"/>
      <c r="H27" s="211"/>
      <c r="I27" s="211"/>
      <c r="J27" s="211"/>
      <c r="K27" s="211"/>
      <c r="L27" s="212"/>
    </row>
    <row r="28" spans="1:12" ht="30" customHeight="1" thickBot="1" x14ac:dyDescent="0.3">
      <c r="A28" s="213" t="s">
        <v>0</v>
      </c>
      <c r="B28" s="214" t="s">
        <v>1</v>
      </c>
      <c r="C28" s="215" t="s">
        <v>15</v>
      </c>
      <c r="D28" s="214" t="s">
        <v>131</v>
      </c>
      <c r="E28" s="214" t="s">
        <v>19</v>
      </c>
      <c r="F28" s="216" t="s">
        <v>275</v>
      </c>
      <c r="G28" s="579" t="s">
        <v>46</v>
      </c>
      <c r="H28" s="460" t="s">
        <v>2</v>
      </c>
      <c r="I28" s="215" t="s">
        <v>3</v>
      </c>
      <c r="J28" s="214" t="s">
        <v>4</v>
      </c>
      <c r="K28" s="461" t="s">
        <v>5</v>
      </c>
      <c r="L28" s="216" t="s">
        <v>47</v>
      </c>
    </row>
    <row r="29" spans="1:12" ht="28.5" customHeight="1" x14ac:dyDescent="0.25">
      <c r="A29" s="10" t="s">
        <v>8</v>
      </c>
      <c r="B29" s="866" t="s">
        <v>9</v>
      </c>
      <c r="C29" s="668" t="s">
        <v>292</v>
      </c>
      <c r="D29" s="107" t="s">
        <v>20</v>
      </c>
      <c r="E29" s="42" t="s">
        <v>277</v>
      </c>
      <c r="F29" s="642"/>
      <c r="G29" s="637">
        <v>0</v>
      </c>
      <c r="H29" s="134">
        <v>0</v>
      </c>
      <c r="I29" s="462">
        <v>1762</v>
      </c>
      <c r="J29" s="463">
        <f>I29</f>
        <v>1762</v>
      </c>
      <c r="K29" s="464">
        <v>100</v>
      </c>
      <c r="L29" s="465">
        <f>$J$29</f>
        <v>1762</v>
      </c>
    </row>
    <row r="30" spans="1:12" ht="28.5" customHeight="1" thickBot="1" x14ac:dyDescent="0.3">
      <c r="A30" s="11"/>
      <c r="B30" s="860"/>
      <c r="C30" s="669" t="s">
        <v>293</v>
      </c>
      <c r="D30" s="109" t="s">
        <v>10</v>
      </c>
      <c r="E30" s="64" t="s">
        <v>277</v>
      </c>
      <c r="F30" s="727" t="s">
        <v>291</v>
      </c>
      <c r="G30" s="638"/>
      <c r="H30" s="466"/>
      <c r="I30" s="467"/>
      <c r="J30" s="468"/>
      <c r="K30" s="467"/>
      <c r="L30" s="469"/>
    </row>
    <row r="31" spans="1:12" ht="6.75" customHeight="1" x14ac:dyDescent="0.25"/>
    <row r="32" spans="1:12" x14ac:dyDescent="0.25">
      <c r="B32" s="41"/>
      <c r="D32" s="223"/>
      <c r="E32" s="81"/>
      <c r="F32" s="81"/>
      <c r="G32" s="81"/>
    </row>
  </sheetData>
  <mergeCells count="9">
    <mergeCell ref="D8:D9"/>
    <mergeCell ref="B29:B30"/>
    <mergeCell ref="C8:C9"/>
    <mergeCell ref="A12:A17"/>
    <mergeCell ref="A18:A19"/>
    <mergeCell ref="A20:A21"/>
    <mergeCell ref="B25:B26"/>
    <mergeCell ref="A8:A9"/>
    <mergeCell ref="A25:A26"/>
  </mergeCells>
  <conditionalFormatting sqref="E29:E30 E5">
    <cfRule type="cellIs" dxfId="260" priority="1" operator="equal">
      <formula>#REF!</formula>
    </cfRule>
    <cfRule type="cellIs" dxfId="259" priority="2" operator="equal">
      <formula>$P$5</formula>
    </cfRule>
    <cfRule type="cellIs" dxfId="258" priority="3" operator="equal">
      <formula>$P$4</formula>
    </cfRule>
  </conditionalFormatting>
  <conditionalFormatting sqref="E8">
    <cfRule type="cellIs" dxfId="257" priority="10" operator="equal">
      <formula>#REF!</formula>
    </cfRule>
    <cfRule type="cellIs" dxfId="256" priority="11" operator="equal">
      <formula>$P$5</formula>
    </cfRule>
    <cfRule type="cellIs" dxfId="255" priority="12" operator="equal">
      <formula>$P$4</formula>
    </cfRule>
  </conditionalFormatting>
  <conditionalFormatting sqref="E12:E21">
    <cfRule type="cellIs" dxfId="254" priority="7" operator="equal">
      <formula>#REF!</formula>
    </cfRule>
    <cfRule type="cellIs" dxfId="253" priority="8" operator="equal">
      <formula>$P$5</formula>
    </cfRule>
    <cfRule type="cellIs" dxfId="252" priority="9" operator="equal">
      <formula>$P$4</formula>
    </cfRule>
  </conditionalFormatting>
  <conditionalFormatting sqref="E25:E26">
    <cfRule type="cellIs" dxfId="251" priority="4" operator="equal">
      <formula>#REF!</formula>
    </cfRule>
    <cfRule type="cellIs" dxfId="250" priority="5" operator="equal">
      <formula>$P$5</formula>
    </cfRule>
    <cfRule type="cellIs" dxfId="249" priority="6" operator="equal">
      <formula>$P$4</formula>
    </cfRule>
  </conditionalFormatting>
  <dataValidations count="1">
    <dataValidation type="list" allowBlank="1" showInputMessage="1" showErrorMessage="1" sqref="E8 E12:E21 E25:E26 E29:E30 E5">
      <formula1>$P$4:$P$5</formula1>
    </dataValidation>
  </dataValidations>
  <pageMargins left="0.51181102362204722" right="0.51181102362204722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Abalone EZ</vt:lpstr>
      <vt:lpstr>Abalone CZ</vt:lpstr>
      <vt:lpstr>Abalone WZ</vt:lpstr>
      <vt:lpstr>FRSc</vt:lpstr>
      <vt:lpstr>FRAb</vt:lpstr>
      <vt:lpstr>GC</vt:lpstr>
      <vt:lpstr>RLWZ</vt:lpstr>
      <vt:lpstr>RLEZ</vt:lpstr>
      <vt:lpstr>Scallop (O)</vt:lpstr>
      <vt:lpstr>WPPPB</vt:lpstr>
      <vt:lpstr>Wrasse</vt:lpstr>
      <vt:lpstr>Sea Urchin</vt:lpstr>
      <vt:lpstr>Inshore Trawl</vt:lpstr>
      <vt:lpstr>EFAL</vt:lpstr>
      <vt:lpstr>Ocean</vt:lpstr>
      <vt:lpstr>Bait Gen</vt:lpstr>
      <vt:lpstr>Bait GL Mussel</vt:lpstr>
      <vt:lpstr>Bait PPB Mussel</vt:lpstr>
      <vt:lpstr>Bait Snowy River</vt:lpstr>
      <vt:lpstr>Bait Sydenham Inlet</vt:lpstr>
      <vt:lpstr>Bait Mallacoota LL</vt:lpstr>
      <vt:lpstr>Bait Lake Tyers</vt:lpstr>
      <vt:lpstr>Bait GL</vt:lpstr>
      <vt:lpstr>Gipps Lakes</vt:lpstr>
      <vt:lpstr>Corner Inlet</vt:lpstr>
      <vt:lpstr>Scallop PPB</vt:lpstr>
      <vt:lpstr>Purse Seine Ocean</vt:lpstr>
      <vt:lpstr>Status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Jonathan White</cp:lastModifiedBy>
  <cp:lastPrinted>2017-03-01T03:25:39Z</cp:lastPrinted>
  <dcterms:created xsi:type="dcterms:W3CDTF">2015-05-27T06:01:10Z</dcterms:created>
  <dcterms:modified xsi:type="dcterms:W3CDTF">2017-03-01T06:43:47Z</dcterms:modified>
</cp:coreProperties>
</file>